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9320" windowHeight="14565"/>
  </bookViews>
  <sheets>
    <sheet name="Приложение №13" sheetId="2" r:id="rId1"/>
  </sheets>
  <definedNames>
    <definedName name="_xlnm._FilterDatabase" localSheetId="0" hidden="1">'Приложение №13'!$A$10:$S$10</definedName>
    <definedName name="_xlnm.Print_Titles" localSheetId="0">'Приложение №13'!$10:$10</definedName>
    <definedName name="_xlnm.Print_Area" localSheetId="0">'Приложение №13'!$A$1:$S$78</definedName>
  </definedNames>
  <calcPr calcId="145621"/>
</workbook>
</file>

<file path=xl/calcChain.xml><?xml version="1.0" encoding="utf-8"?>
<calcChain xmlns="http://schemas.openxmlformats.org/spreadsheetml/2006/main">
  <c r="P76" i="2" l="1"/>
  <c r="P75" i="2" s="1"/>
  <c r="O76" i="2"/>
  <c r="O75" i="2" s="1"/>
  <c r="P51" i="2" l="1"/>
  <c r="O51" i="2"/>
  <c r="Q52" i="2"/>
  <c r="P67" i="2" l="1"/>
  <c r="O67" i="2"/>
  <c r="P68" i="2" l="1"/>
  <c r="P17" i="2" l="1"/>
  <c r="O17" i="2"/>
  <c r="O68" i="2"/>
  <c r="Q74" i="2"/>
  <c r="Q23" i="2"/>
  <c r="O32" i="2" l="1"/>
  <c r="P32" i="2"/>
  <c r="Q71" i="2" l="1"/>
  <c r="Q33" i="2" l="1"/>
  <c r="Q32" i="2" s="1"/>
  <c r="Q22" i="2" l="1"/>
  <c r="Q21" i="2"/>
  <c r="P58" i="2" l="1"/>
  <c r="Q42" i="2"/>
  <c r="P41" i="2"/>
  <c r="O41" i="2"/>
  <c r="Q41" i="2" l="1"/>
  <c r="Q15" i="2"/>
  <c r="Q18" i="2"/>
  <c r="Q19" i="2"/>
  <c r="Q20" i="2"/>
  <c r="Q26" i="2"/>
  <c r="Q29" i="2"/>
  <c r="Q31" i="2"/>
  <c r="Q37" i="2"/>
  <c r="Q40" i="2"/>
  <c r="Q45" i="2"/>
  <c r="Q46" i="2"/>
  <c r="Q47" i="2"/>
  <c r="Q49" i="2"/>
  <c r="Q53" i="2"/>
  <c r="Q51" i="2" s="1"/>
  <c r="Q54" i="2"/>
  <c r="Q57" i="2"/>
  <c r="Q59" i="2"/>
  <c r="Q61" i="2"/>
  <c r="Q64" i="2"/>
  <c r="Q69" i="2"/>
  <c r="Q70" i="2"/>
  <c r="Q72" i="2"/>
  <c r="Q73" i="2"/>
  <c r="P36" i="2"/>
  <c r="Q17" i="2" l="1"/>
  <c r="Q67" i="2"/>
  <c r="Q68" i="2"/>
  <c r="P35" i="2"/>
  <c r="P56" i="2"/>
  <c r="P60" i="2"/>
  <c r="P14" i="2"/>
  <c r="P16" i="2"/>
  <c r="P25" i="2"/>
  <c r="P28" i="2"/>
  <c r="P30" i="2"/>
  <c r="P39" i="2"/>
  <c r="P38" i="2" s="1"/>
  <c r="P44" i="2"/>
  <c r="P48" i="2"/>
  <c r="P63" i="2"/>
  <c r="O28" i="2"/>
  <c r="O30" i="2"/>
  <c r="O14" i="2"/>
  <c r="O13" i="2" s="1"/>
  <c r="O16" i="2"/>
  <c r="O25" i="2"/>
  <c r="O24" i="2" s="1"/>
  <c r="O36" i="2"/>
  <c r="O35" i="2" s="1"/>
  <c r="O34" i="2" s="1"/>
  <c r="O39" i="2"/>
  <c r="O38" i="2" s="1"/>
  <c r="O44" i="2"/>
  <c r="O48" i="2"/>
  <c r="O56" i="2"/>
  <c r="O58" i="2"/>
  <c r="Q58" i="2" s="1"/>
  <c r="O60" i="2"/>
  <c r="O63" i="2"/>
  <c r="O62" i="2" s="1"/>
  <c r="O66" i="2"/>
  <c r="O65" i="2" s="1"/>
  <c r="O43" i="2" l="1"/>
  <c r="Q48" i="2"/>
  <c r="P27" i="2"/>
  <c r="Q30" i="2"/>
  <c r="Q44" i="2"/>
  <c r="Q56" i="2"/>
  <c r="O27" i="2"/>
  <c r="Q35" i="2"/>
  <c r="Q36" i="2"/>
  <c r="P34" i="2"/>
  <c r="Q34" i="2" s="1"/>
  <c r="P13" i="2"/>
  <c r="Q13" i="2" s="1"/>
  <c r="Q14" i="2"/>
  <c r="O55" i="2"/>
  <c r="O50" i="2" s="1"/>
  <c r="Q60" i="2"/>
  <c r="P66" i="2"/>
  <c r="P65" i="2" s="1"/>
  <c r="P62" i="2"/>
  <c r="Q62" i="2" s="1"/>
  <c r="Q63" i="2"/>
  <c r="Q39" i="2"/>
  <c r="Q38" i="2" s="1"/>
  <c r="Q28" i="2"/>
  <c r="P24" i="2"/>
  <c r="Q24" i="2" s="1"/>
  <c r="Q25" i="2"/>
  <c r="Q16" i="2"/>
  <c r="P55" i="2"/>
  <c r="P43" i="2"/>
  <c r="Q43" i="2" l="1"/>
  <c r="P12" i="2"/>
  <c r="Q27" i="2"/>
  <c r="Q66" i="2"/>
  <c r="P50" i="2"/>
  <c r="Q50" i="2" s="1"/>
  <c r="Q55" i="2"/>
  <c r="O12" i="2"/>
  <c r="O11" i="2" s="1"/>
  <c r="P11" i="2" l="1"/>
  <c r="P78" i="2" s="1"/>
  <c r="Q12" i="2"/>
  <c r="Q11" i="2" s="1"/>
  <c r="O78" i="2"/>
  <c r="Q78" i="2" l="1"/>
  <c r="Q77" i="2" l="1"/>
  <c r="Q76" i="2" s="1"/>
  <c r="Q75" i="2" s="1"/>
  <c r="Q65" i="2" s="1"/>
</calcChain>
</file>

<file path=xl/sharedStrings.xml><?xml version="1.0" encoding="utf-8"?>
<sst xmlns="http://schemas.openxmlformats.org/spreadsheetml/2006/main" count="489" uniqueCount="179">
  <si>
    <t>Иные выплаты персоналу казенных учреждений, за исключением фонда оплаты труда</t>
  </si>
  <si>
    <t>Фонд оплаты труда казенных учреждений и  взносы по обязательному социальному страхованию</t>
  </si>
  <si>
    <t>6.1.1</t>
  </si>
  <si>
    <t>6.1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</si>
  <si>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</si>
  <si>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</si>
  <si>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</si>
  <si>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</si>
  <si>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</si>
  <si>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</si>
  <si>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</si>
  <si>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</si>
  <si>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</si>
  <si>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</si>
  <si>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</si>
  <si>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</si>
  <si>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</si>
  <si>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</si>
  <si>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</si>
  <si>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>0402128</t>
  </si>
  <si>
    <t>Связь и информатика</t>
  </si>
  <si>
    <t>1505419</t>
  </si>
  <si>
    <t>Субсидии на строительство (реконструкцию), капитальный ремонт и ремонт автомобильных дорог общего пользования местного значения в рамках подпрограммы "Дорожное хозяйство" государственной программы "Развитие транспортной системы Ханты-Мансийского автономного округа-Югры на 2014-2020 годы"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</si>
  <si>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</si>
  <si>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</si>
  <si>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</si>
  <si>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</si>
  <si>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</si>
  <si>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Аппарат управления</t>
  </si>
  <si>
    <t>01</t>
  </si>
  <si>
    <t>02</t>
  </si>
  <si>
    <t>04</t>
  </si>
  <si>
    <t>244</t>
  </si>
  <si>
    <t>Прочие выплаты населению</t>
  </si>
  <si>
    <t>5030920</t>
  </si>
  <si>
    <t>Прочие выплаты персоналу, за исключением фонда оплаты труда</t>
  </si>
  <si>
    <t>5030925</t>
  </si>
  <si>
    <t>122</t>
  </si>
  <si>
    <t>Обеспечение деятельности подведомственных учреждений</t>
  </si>
  <si>
    <t>5030939</t>
  </si>
  <si>
    <t>121</t>
  </si>
  <si>
    <t>111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</si>
  <si>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</si>
  <si>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</si>
  <si>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</si>
  <si>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5030309</t>
  </si>
  <si>
    <t>Организация модернизации транспортной системы района, путем строительства и повышения технического уровня автомобильных дорог, обеспечение проезда к важнейщим транспортным узлам, железнодорожным станциям и другим объектам транспортной инфраструктуры в рамках муниципальной программы "Развитие транспртной системы Нефтеюганского района на 2014-2020 годы"</t>
  </si>
  <si>
    <t>5030409</t>
  </si>
  <si>
    <t>Ремонт и содержание дорог</t>
  </si>
  <si>
    <t>5030330</t>
  </si>
  <si>
    <t>05</t>
  </si>
  <si>
    <t>Благоустройство</t>
  </si>
  <si>
    <t>5030035</t>
  </si>
  <si>
    <t>Уличное освещение</t>
  </si>
  <si>
    <t>5030610</t>
  </si>
  <si>
    <t>Благоустройство озеленение</t>
  </si>
  <si>
    <t>5030630</t>
  </si>
  <si>
    <t>Благоустройство прочее</t>
  </si>
  <si>
    <t>5030650</t>
  </si>
  <si>
    <t>0014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</si>
  <si>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</si>
  <si>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</si>
  <si>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5030521</t>
  </si>
  <si>
    <t>540</t>
  </si>
  <si>
    <t>1502006</t>
  </si>
  <si>
    <t>Дорожное хозяйство(дорожные фонды)</t>
  </si>
  <si>
    <t>4.2.1</t>
  </si>
  <si>
    <t>4.2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</si>
  <si>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</si>
  <si>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</si>
  <si>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</si>
  <si>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</si>
  <si>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</si>
  <si>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</si>
  <si>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</si>
  <si>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</si>
  <si>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Субвенции</t>
  </si>
  <si>
    <t>3.1.1</t>
  </si>
  <si>
    <t>3.1</t>
  </si>
  <si>
    <t>Национальная безопасность и правоохранительная деятельность</t>
  </si>
  <si>
    <t>0003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</si>
  <si>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</si>
  <si>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</si>
  <si>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</si>
  <si>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</si>
  <si>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</si>
  <si>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</si>
  <si>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</si>
  <si>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</si>
  <si>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0702118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</si>
  <si>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</si>
  <si>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</si>
  <si>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</si>
  <si>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</si>
  <si>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</si>
  <si>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</si>
  <si>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</si>
  <si>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</si>
  <si>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</si>
  <si>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1.4.1</t>
  </si>
  <si>
    <t>1.4</t>
  </si>
  <si>
    <t>2010240</t>
  </si>
  <si>
    <t>0810204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</si>
  <si>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</si>
  <si>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</si>
  <si>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</si>
  <si>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</si>
  <si>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5010240</t>
  </si>
  <si>
    <t>1.2.1.1</t>
  </si>
  <si>
    <t>1.2.1</t>
  </si>
  <si>
    <t>1.2</t>
  </si>
  <si>
    <t>5010203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</si>
  <si>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</si>
  <si>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</si>
  <si>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</si>
  <si>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</si>
  <si>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</si>
  <si>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</si>
  <si>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</si>
  <si>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</si>
  <si>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</si>
  <si>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</si>
  <si>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</si>
  <si>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</si>
  <si>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</si>
  <si>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</si>
  <si>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</si>
  <si>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</si>
  <si>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</si>
  <si>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</si>
  <si>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</si>
  <si>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</si>
  <si>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</si>
  <si>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>Закупка товаров, работ, услуг в сфере информационно-коммуникационных технологий</t>
  </si>
  <si>
    <t>Иные выплаты персоналу государственных (муниципальных) органов, за исключением фонда оплаты труда</t>
  </si>
  <si>
    <t>Фонд оплаты труда государственных ( муниципальных) органов и взносы по обязательному социальному страхованию</t>
  </si>
  <si>
    <t>ведомство</t>
  </si>
  <si>
    <t>650</t>
  </si>
  <si>
    <t>852</t>
  </si>
  <si>
    <t>5.1.2</t>
  </si>
  <si>
    <t>МУ "Администрация поселения Сентябрьский"</t>
  </si>
  <si>
    <t>1.1.1.2</t>
  </si>
  <si>
    <t>1.1.1.3</t>
  </si>
  <si>
    <t>1.1.1.4</t>
  </si>
  <si>
    <t>МКУ "Управление по делам администрации"</t>
  </si>
  <si>
    <t>Ведомственная структура расходов  бюджета сельского поселения Сентябрьский на 2015 год</t>
  </si>
  <si>
    <t>Уточнено</t>
  </si>
  <si>
    <t>2015 год</t>
  </si>
  <si>
    <t>Отклонения</t>
  </si>
  <si>
    <t>3.2</t>
  </si>
  <si>
    <t>3.2.1</t>
  </si>
  <si>
    <t>Другие вопросы в области национальной безопасности и правоохранительной деятельности</t>
  </si>
  <si>
    <t>14</t>
  </si>
  <si>
    <t>0900795</t>
  </si>
  <si>
    <t>Реализация мероприятий МЦП «Профилактика терроризма и экстремизма, а также минимизации и (или) ликвидации последствий проявления терроризма и экстремизма 
на территории муниципального образования
сельское поселение   Сентябрьский на 2015 - 2016  годы»</t>
  </si>
  <si>
    <t>Уплата налога на имущество организаций и земельного налога</t>
  </si>
  <si>
    <t>851</t>
  </si>
  <si>
    <t>1.2.1.2</t>
  </si>
  <si>
    <t>1.2.1.3</t>
  </si>
  <si>
    <t>1.2.1.4</t>
  </si>
  <si>
    <t>1.2.1.5</t>
  </si>
  <si>
    <t>1.4.3</t>
  </si>
  <si>
    <t>1.4.3.1</t>
  </si>
  <si>
    <t>242</t>
  </si>
  <si>
    <t>1.1.1.5</t>
  </si>
  <si>
    <t>ВСЕГО по муниципальному образованию сельское поселение Сентябрьский</t>
  </si>
  <si>
    <t>1.2.1.6</t>
  </si>
  <si>
    <t>Уплата иных платежей</t>
  </si>
  <si>
    <t>853</t>
  </si>
  <si>
    <t>1.1.1.6</t>
  </si>
  <si>
    <t>Реализация мероприятий подпрограммы "Содействие развитию жилищного строительства"  муниципальной программы  «Доступное жилье - жителям Нефтеюганского района на 2014-2020 годы»</t>
  </si>
  <si>
    <t>0007</t>
  </si>
  <si>
    <t>Образование</t>
  </si>
  <si>
    <t>07</t>
  </si>
  <si>
    <t>Проведение мероприятий для детей и молодежи</t>
  </si>
  <si>
    <t>5030431</t>
  </si>
  <si>
    <t>Приложение 6</t>
  </si>
  <si>
    <t>Утверждено РСД от 17.09.15 №120</t>
  </si>
  <si>
    <t>от 08.10.2015 №125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</si>
</sst>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0000"/>
    <numFmt numFmtId="166" formatCode="#,##0.0;[Red]\-#,##0.0"/>
    <numFmt numFmtId="167" formatCode="#,##0.0000"/>
    <numFmt numFmtId="168" formatCode="#,##0.00000_ ;[Red]\-#,##0.000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1" fillId="0" borderId="0" xfId="1"/>
    <xf numFmtId="0" fontId="1" fillId="0" borderId="0" xfId="1" applyNumberFormat="1" applyFont="1" applyFill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164" fontId="4" fillId="0" borderId="0" xfId="1" applyNumberFormat="1" applyFont="1" applyFill="1" applyAlignment="1" applyProtection="1">
      <alignment horizontal="center" wrapText="1"/>
      <protection hidden="1"/>
    </xf>
    <xf numFmtId="164" fontId="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Protection="1">
      <protection hidden="1"/>
    </xf>
    <xf numFmtId="0" fontId="3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167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 vertical="top" wrapText="1"/>
    </xf>
    <xf numFmtId="0" fontId="7" fillId="0" borderId="0" xfId="1" applyFont="1" applyFill="1" applyProtection="1">
      <protection hidden="1"/>
    </xf>
    <xf numFmtId="0" fontId="8" fillId="0" borderId="0" xfId="1" applyFont="1" applyFill="1" applyProtection="1">
      <protection hidden="1"/>
    </xf>
    <xf numFmtId="0" fontId="7" fillId="0" borderId="0" xfId="1" applyFont="1" applyProtection="1"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0" fontId="8" fillId="0" borderId="2" xfId="1" applyFont="1" applyFill="1" applyBorder="1" applyProtection="1">
      <protection hidden="1"/>
    </xf>
    <xf numFmtId="0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2" xfId="1" applyNumberFormat="1" applyFont="1" applyFill="1" applyBorder="1" applyAlignment="1" applyProtection="1">
      <alignment horizontal="center"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4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left" wrapText="1"/>
      <protection hidden="1"/>
    </xf>
    <xf numFmtId="49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3" xfId="1" applyNumberFormat="1" applyFont="1" applyFill="1" applyBorder="1" applyAlignment="1" applyProtection="1">
      <alignment horizontal="center" wrapText="1"/>
      <protection hidden="1"/>
    </xf>
    <xf numFmtId="165" fontId="6" fillId="0" borderId="1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left" wrapText="1"/>
      <protection hidden="1"/>
    </xf>
    <xf numFmtId="49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3" xfId="1" applyNumberFormat="1" applyFont="1" applyFill="1" applyBorder="1" applyAlignment="1" applyProtection="1">
      <alignment horizontal="center" wrapText="1"/>
      <protection hidden="1"/>
    </xf>
    <xf numFmtId="165" fontId="8" fillId="0" borderId="1" xfId="1" applyNumberFormat="1" applyFont="1" applyFill="1" applyBorder="1" applyAlignment="1" applyProtection="1">
      <alignment horizontal="center" wrapText="1"/>
      <protection hidden="1"/>
    </xf>
    <xf numFmtId="164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left" wrapText="1"/>
      <protection hidden="1"/>
    </xf>
    <xf numFmtId="49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wrapText="1"/>
      <protection hidden="1"/>
    </xf>
    <xf numFmtId="49" fontId="8" fillId="0" borderId="2" xfId="1" applyNumberFormat="1" applyFont="1" applyFill="1" applyBorder="1" applyAlignment="1" applyProtection="1">
      <alignment horizontal="left" wrapText="1"/>
      <protection hidden="1"/>
    </xf>
    <xf numFmtId="49" fontId="8" fillId="0" borderId="6" xfId="1" applyNumberFormat="1" applyFont="1" applyFill="1" applyBorder="1" applyAlignment="1" applyProtection="1">
      <alignment horizontal="center" wrapText="1"/>
      <protection hidden="1"/>
    </xf>
    <xf numFmtId="166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165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6" xfId="1" applyNumberFormat="1" applyFont="1" applyFill="1" applyBorder="1" applyAlignment="1" applyProtection="1">
      <alignment wrapText="1"/>
      <protection hidden="1"/>
    </xf>
    <xf numFmtId="49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6" xfId="1" applyNumberFormat="1" applyFont="1" applyFill="1" applyBorder="1" applyAlignment="1" applyProtection="1">
      <alignment horizontal="left" wrapText="1"/>
      <protection hidden="1"/>
    </xf>
    <xf numFmtId="0" fontId="8" fillId="0" borderId="2" xfId="1" applyNumberFormat="1" applyFont="1" applyFill="1" applyBorder="1" applyAlignment="1" applyProtection="1">
      <alignment horizontal="left" wrapText="1"/>
      <protection hidden="1"/>
    </xf>
    <xf numFmtId="49" fontId="8" fillId="0" borderId="4" xfId="1" applyNumberFormat="1" applyFont="1" applyFill="1" applyBorder="1" applyAlignment="1" applyProtection="1">
      <alignment wrapText="1"/>
      <protection hidden="1"/>
    </xf>
    <xf numFmtId="49" fontId="8" fillId="0" borderId="4" xfId="1" applyNumberFormat="1" applyFont="1" applyFill="1" applyBorder="1" applyAlignment="1" applyProtection="1">
      <alignment horizontal="left" wrapText="1"/>
      <protection hidden="1"/>
    </xf>
    <xf numFmtId="166" fontId="8" fillId="0" borderId="4" xfId="1" applyNumberFormat="1" applyFont="1" applyFill="1" applyBorder="1" applyAlignment="1" applyProtection="1">
      <alignment horizontal="center" wrapText="1"/>
      <protection hidden="1"/>
    </xf>
    <xf numFmtId="165" fontId="8" fillId="0" borderId="4" xfId="1" applyNumberFormat="1" applyFont="1" applyFill="1" applyBorder="1" applyAlignment="1" applyProtection="1">
      <alignment horizontal="center" wrapText="1"/>
      <protection hidden="1"/>
    </xf>
    <xf numFmtId="164" fontId="8" fillId="0" borderId="4" xfId="1" applyNumberFormat="1" applyFont="1" applyFill="1" applyBorder="1" applyAlignment="1" applyProtection="1">
      <alignment horizontal="center" wrapText="1"/>
      <protection hidden="1"/>
    </xf>
    <xf numFmtId="0" fontId="7" fillId="0" borderId="2" xfId="1" applyFont="1" applyBorder="1"/>
    <xf numFmtId="0" fontId="9" fillId="0" borderId="2" xfId="1" applyFont="1" applyBorder="1" applyAlignment="1">
      <alignment wrapText="1"/>
    </xf>
    <xf numFmtId="0" fontId="9" fillId="0" borderId="2" xfId="1" applyFont="1" applyBorder="1"/>
    <xf numFmtId="165" fontId="9" fillId="0" borderId="2" xfId="1" applyNumberFormat="1" applyFont="1" applyBorder="1" applyAlignment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0" fontId="8" fillId="0" borderId="2" xfId="1" applyFont="1" applyBorder="1" applyAlignment="1">
      <alignment horizontal="center" vertical="center" wrapText="1"/>
    </xf>
    <xf numFmtId="167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 vertical="top" wrapText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168" fontId="6" fillId="0" borderId="2" xfId="1" applyNumberFormat="1" applyFont="1" applyFill="1" applyBorder="1" applyAlignment="1" applyProtection="1">
      <alignment horizontal="center" wrapText="1"/>
      <protection hidden="1"/>
    </xf>
    <xf numFmtId="168" fontId="8" fillId="0" borderId="2" xfId="1" applyNumberFormat="1" applyFont="1" applyFill="1" applyBorder="1" applyAlignment="1" applyProtection="1">
      <alignment horizontal="center" wrapText="1"/>
      <protection hidden="1"/>
    </xf>
    <xf numFmtId="168" fontId="8" fillId="0" borderId="4" xfId="1" applyNumberFormat="1" applyFont="1" applyFill="1" applyBorder="1" applyAlignment="1" applyProtection="1">
      <alignment horizontal="center" wrapText="1"/>
      <protection hidden="1"/>
    </xf>
    <xf numFmtId="168" fontId="9" fillId="0" borderId="2" xfId="1" applyNumberFormat="1" applyFont="1" applyBorder="1" applyAlignment="1">
      <alignment horizontal="center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167" fontId="5" fillId="0" borderId="0" xfId="0" applyNumberFormat="1" applyFont="1" applyAlignment="1">
      <alignment horizontal="left" vertical="top" wrapText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167" fontId="5" fillId="0" borderId="0" xfId="0" applyNumberFormat="1" applyFont="1" applyAlignment="1">
      <alignment horizontal="left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showGridLines="0" tabSelected="1" view="pageBreakPreview" topLeftCell="B1" zoomScaleNormal="75" zoomScaleSheetLayoutView="100" workbookViewId="0">
      <selection activeCell="O13" sqref="O13"/>
    </sheetView>
  </sheetViews>
  <sheetFormatPr defaultRowHeight="12.75" x14ac:dyDescent="0.2"/>
  <cols>
    <col min="1" max="1" width="0" style="1" hidden="1" customWidth="1"/>
    <col min="2" max="2" width="9.140625" style="1"/>
    <col min="3" max="6" width="0" style="1" hidden="1" customWidth="1"/>
    <col min="7" max="7" width="69" style="1" customWidth="1"/>
    <col min="8" max="8" width="7.85546875" style="1" customWidth="1"/>
    <col min="9" max="10" width="5" style="1" customWidth="1"/>
    <col min="11" max="11" width="11.28515625" style="1" customWidth="1"/>
    <col min="12" max="12" width="10" style="1" customWidth="1"/>
    <col min="13" max="14" width="0" style="1" hidden="1" customWidth="1"/>
    <col min="15" max="15" width="17.5703125" style="1" customWidth="1"/>
    <col min="16" max="16" width="18.140625" style="1" customWidth="1"/>
    <col min="17" max="17" width="18.7109375" style="1" customWidth="1"/>
    <col min="18" max="19" width="0" style="1" hidden="1" customWidth="1"/>
    <col min="20" max="16384" width="9.140625" style="1"/>
  </cols>
  <sheetData>
    <row r="1" spans="1:19" ht="15" customHeight="1" x14ac:dyDescent="0.25">
      <c r="A1" s="8"/>
      <c r="B1" s="94" t="s">
        <v>23</v>
      </c>
      <c r="C1" s="94"/>
      <c r="D1" s="94" t="s">
        <v>23</v>
      </c>
      <c r="E1" s="94"/>
      <c r="F1" s="94"/>
      <c r="G1" s="94"/>
      <c r="H1" s="11"/>
      <c r="I1" s="94" t="s">
        <v>23</v>
      </c>
      <c r="J1" s="94"/>
      <c r="K1" s="94" t="s">
        <v>23</v>
      </c>
      <c r="L1" s="94"/>
      <c r="M1" s="94" t="s">
        <v>23</v>
      </c>
      <c r="N1" s="94"/>
      <c r="O1" s="66" t="s">
        <v>176</v>
      </c>
      <c r="Q1" s="7"/>
      <c r="R1" s="7"/>
    </row>
    <row r="2" spans="1:19" ht="17.25" customHeight="1" x14ac:dyDescent="0.25">
      <c r="A2" s="8"/>
      <c r="B2" s="94" t="s">
        <v>24</v>
      </c>
      <c r="C2" s="94"/>
      <c r="D2" s="94" t="s">
        <v>24</v>
      </c>
      <c r="E2" s="94"/>
      <c r="F2" s="94"/>
      <c r="G2" s="94"/>
      <c r="H2" s="11"/>
      <c r="I2" s="94" t="s">
        <v>24</v>
      </c>
      <c r="J2" s="94"/>
      <c r="K2" s="94" t="s">
        <v>24</v>
      </c>
      <c r="L2" s="94"/>
      <c r="M2" s="94" t="s">
        <v>24</v>
      </c>
      <c r="N2" s="94"/>
      <c r="O2" s="66" t="s">
        <v>26</v>
      </c>
      <c r="Q2" s="7"/>
      <c r="R2" s="7"/>
    </row>
    <row r="3" spans="1:19" ht="17.25" customHeight="1" x14ac:dyDescent="0.25">
      <c r="A3" s="8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66" t="s">
        <v>27</v>
      </c>
      <c r="Q3" s="7"/>
      <c r="R3" s="7"/>
    </row>
    <row r="4" spans="1:19" ht="15.75" customHeight="1" x14ac:dyDescent="0.2">
      <c r="A4" s="8"/>
      <c r="B4" s="86" t="s">
        <v>25</v>
      </c>
      <c r="C4" s="86"/>
      <c r="D4" s="86" t="s">
        <v>25</v>
      </c>
      <c r="E4" s="86"/>
      <c r="F4" s="86"/>
      <c r="G4" s="86"/>
      <c r="H4" s="12"/>
      <c r="I4" s="86" t="s">
        <v>25</v>
      </c>
      <c r="J4" s="86"/>
      <c r="K4" s="86" t="s">
        <v>25</v>
      </c>
      <c r="L4" s="86"/>
      <c r="M4" s="86" t="s">
        <v>25</v>
      </c>
      <c r="N4" s="86"/>
      <c r="O4" s="86" t="s">
        <v>178</v>
      </c>
      <c r="P4" s="86"/>
      <c r="Q4" s="67"/>
      <c r="R4" s="67"/>
      <c r="S4" s="67"/>
    </row>
    <row r="5" spans="1:19" ht="13.5" customHeight="1" x14ac:dyDescent="0.25">
      <c r="A5" s="8"/>
      <c r="B5" s="8"/>
      <c r="C5" s="8"/>
      <c r="D5" s="8"/>
      <c r="E5" s="8"/>
      <c r="F5" s="8"/>
      <c r="G5" s="9"/>
      <c r="H5" s="9"/>
      <c r="I5" s="8"/>
      <c r="J5" s="8"/>
      <c r="K5" s="8"/>
      <c r="L5" s="8"/>
      <c r="M5" s="9"/>
      <c r="N5" s="10"/>
      <c r="O5" s="8"/>
      <c r="P5" s="8"/>
      <c r="Q5" s="9"/>
      <c r="R5" s="7"/>
      <c r="S5" s="7"/>
    </row>
    <row r="6" spans="1:19" ht="16.5" customHeight="1" x14ac:dyDescent="0.2">
      <c r="A6" s="8"/>
      <c r="B6" s="100" t="s">
        <v>145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7"/>
      <c r="S6" s="7"/>
    </row>
    <row r="7" spans="1:19" ht="15" customHeight="1" x14ac:dyDescent="0.2">
      <c r="A7" s="8"/>
      <c r="B7" s="13"/>
      <c r="C7" s="13"/>
      <c r="D7" s="13"/>
      <c r="E7" s="13"/>
      <c r="F7" s="13"/>
      <c r="G7" s="14"/>
      <c r="H7" s="14"/>
      <c r="I7" s="13"/>
      <c r="J7" s="13"/>
      <c r="K7" s="13"/>
      <c r="L7" s="13"/>
      <c r="M7" s="14"/>
      <c r="N7" s="15"/>
      <c r="O7" s="13"/>
      <c r="P7" s="13"/>
      <c r="Q7" s="16"/>
      <c r="R7" s="7"/>
      <c r="S7" s="7"/>
    </row>
    <row r="8" spans="1:19" ht="16.5" customHeight="1" x14ac:dyDescent="0.2">
      <c r="A8" s="8"/>
      <c r="B8" s="95" t="s">
        <v>128</v>
      </c>
      <c r="C8" s="95"/>
      <c r="D8" s="17"/>
      <c r="E8" s="17"/>
      <c r="F8" s="98" t="s">
        <v>124</v>
      </c>
      <c r="G8" s="95" t="s">
        <v>127</v>
      </c>
      <c r="H8" s="96" t="s">
        <v>136</v>
      </c>
      <c r="I8" s="95" t="s">
        <v>126</v>
      </c>
      <c r="J8" s="95" t="s">
        <v>125</v>
      </c>
      <c r="K8" s="95" t="s">
        <v>124</v>
      </c>
      <c r="L8" s="95" t="s">
        <v>123</v>
      </c>
      <c r="M8" s="62"/>
      <c r="N8" s="62"/>
      <c r="O8" s="95" t="s">
        <v>147</v>
      </c>
      <c r="P8" s="95"/>
      <c r="Q8" s="95"/>
      <c r="R8" s="2"/>
      <c r="S8" s="7"/>
    </row>
    <row r="9" spans="1:19" ht="65.25" customHeight="1" x14ac:dyDescent="0.2">
      <c r="A9" s="3"/>
      <c r="B9" s="96"/>
      <c r="C9" s="96"/>
      <c r="D9" s="18" t="s">
        <v>122</v>
      </c>
      <c r="E9" s="18" t="s">
        <v>121</v>
      </c>
      <c r="F9" s="99"/>
      <c r="G9" s="96"/>
      <c r="H9" s="97"/>
      <c r="I9" s="96"/>
      <c r="J9" s="96"/>
      <c r="K9" s="96"/>
      <c r="L9" s="95"/>
      <c r="M9" s="61" t="s">
        <v>120</v>
      </c>
      <c r="N9" s="61" t="s">
        <v>119</v>
      </c>
      <c r="O9" s="63" t="s">
        <v>177</v>
      </c>
      <c r="P9" s="65" t="s">
        <v>148</v>
      </c>
      <c r="Q9" s="63" t="s">
        <v>146</v>
      </c>
      <c r="R9" s="6"/>
      <c r="S9" s="2"/>
    </row>
    <row r="10" spans="1:19" ht="16.5" customHeight="1" x14ac:dyDescent="0.2">
      <c r="A10" s="3"/>
      <c r="B10" s="18">
        <v>1</v>
      </c>
      <c r="C10" s="18"/>
      <c r="D10" s="19"/>
      <c r="E10" s="19"/>
      <c r="F10" s="18">
        <v>6</v>
      </c>
      <c r="G10" s="18">
        <v>2</v>
      </c>
      <c r="H10" s="18">
        <v>3</v>
      </c>
      <c r="I10" s="18">
        <v>4</v>
      </c>
      <c r="J10" s="18">
        <v>5</v>
      </c>
      <c r="K10" s="18">
        <v>6</v>
      </c>
      <c r="L10" s="61">
        <v>7</v>
      </c>
      <c r="M10" s="61">
        <v>11</v>
      </c>
      <c r="N10" s="61"/>
      <c r="O10" s="63">
        <v>8</v>
      </c>
      <c r="P10" s="65">
        <v>9</v>
      </c>
      <c r="Q10" s="63">
        <v>10</v>
      </c>
      <c r="R10" s="6"/>
      <c r="S10" s="2"/>
    </row>
    <row r="11" spans="1:19" ht="22.5" customHeight="1" x14ac:dyDescent="0.25">
      <c r="A11" s="3"/>
      <c r="B11" s="20" t="s">
        <v>129</v>
      </c>
      <c r="C11" s="89"/>
      <c r="D11" s="89"/>
      <c r="E11" s="89"/>
      <c r="F11" s="89"/>
      <c r="G11" s="21" t="s">
        <v>140</v>
      </c>
      <c r="H11" s="21"/>
      <c r="I11" s="20" t="s">
        <v>129</v>
      </c>
      <c r="J11" s="20" t="s">
        <v>129</v>
      </c>
      <c r="K11" s="20" t="s">
        <v>129</v>
      </c>
      <c r="L11" s="22" t="s">
        <v>129</v>
      </c>
      <c r="M11" s="23"/>
      <c r="N11" s="24">
        <v>3122692660.9999995</v>
      </c>
      <c r="O11" s="25">
        <f>O12+O34+O38+O43+O50+O62</f>
        <v>25412.775000000001</v>
      </c>
      <c r="P11" s="25">
        <f t="shared" ref="P11:Q11" si="0">P12+P34+P38+P43+P50+P62</f>
        <v>3728.9157500000001</v>
      </c>
      <c r="Q11" s="25">
        <f t="shared" si="0"/>
        <v>29141.690749999998</v>
      </c>
      <c r="R11" s="4"/>
      <c r="S11" s="2"/>
    </row>
    <row r="12" spans="1:19" ht="16.5" customHeight="1" x14ac:dyDescent="0.25">
      <c r="A12" s="3"/>
      <c r="B12" s="26" t="s">
        <v>118</v>
      </c>
      <c r="C12" s="27"/>
      <c r="D12" s="27"/>
      <c r="E12" s="27"/>
      <c r="F12" s="26"/>
      <c r="G12" s="28" t="s">
        <v>117</v>
      </c>
      <c r="H12" s="28" t="s">
        <v>137</v>
      </c>
      <c r="I12" s="26" t="s">
        <v>29</v>
      </c>
      <c r="J12" s="26" t="s">
        <v>129</v>
      </c>
      <c r="K12" s="26" t="s">
        <v>129</v>
      </c>
      <c r="L12" s="29" t="s">
        <v>129</v>
      </c>
      <c r="M12" s="30"/>
      <c r="N12" s="31">
        <v>487586481.38</v>
      </c>
      <c r="O12" s="25">
        <f>O13+O16+O24+O27</f>
        <v>7344.0942500000001</v>
      </c>
      <c r="P12" s="70">
        <f>P13+P16+P24+P27</f>
        <v>217.20575000000002</v>
      </c>
      <c r="Q12" s="25">
        <f t="shared" ref="Q12:Q78" si="1">O12+P12</f>
        <v>7561.3</v>
      </c>
      <c r="R12" s="4"/>
      <c r="S12" s="2"/>
    </row>
    <row r="13" spans="1:19" ht="29.25" customHeight="1" x14ac:dyDescent="0.25">
      <c r="A13" s="3"/>
      <c r="B13" s="32" t="s">
        <v>116</v>
      </c>
      <c r="C13" s="87"/>
      <c r="D13" s="87"/>
      <c r="E13" s="87"/>
      <c r="F13" s="88"/>
      <c r="G13" s="33" t="s">
        <v>115</v>
      </c>
      <c r="H13" s="33" t="s">
        <v>137</v>
      </c>
      <c r="I13" s="32" t="s">
        <v>29</v>
      </c>
      <c r="J13" s="32" t="s">
        <v>30</v>
      </c>
      <c r="K13" s="32" t="s">
        <v>129</v>
      </c>
      <c r="L13" s="34" t="s">
        <v>129</v>
      </c>
      <c r="M13" s="35"/>
      <c r="N13" s="36">
        <v>4189188.77</v>
      </c>
      <c r="O13" s="37">
        <f>O14</f>
        <v>1345</v>
      </c>
      <c r="P13" s="71">
        <f>P14</f>
        <v>300</v>
      </c>
      <c r="Q13" s="37">
        <f t="shared" si="1"/>
        <v>1645</v>
      </c>
      <c r="R13" s="5"/>
      <c r="S13" s="2"/>
    </row>
    <row r="14" spans="1:19" ht="16.5" customHeight="1" x14ac:dyDescent="0.25">
      <c r="A14" s="3"/>
      <c r="B14" s="38" t="s">
        <v>114</v>
      </c>
      <c r="C14" s="90"/>
      <c r="D14" s="90"/>
      <c r="E14" s="90"/>
      <c r="F14" s="91"/>
      <c r="G14" s="39" t="s">
        <v>113</v>
      </c>
      <c r="H14" s="33" t="s">
        <v>137</v>
      </c>
      <c r="I14" s="32" t="s">
        <v>29</v>
      </c>
      <c r="J14" s="32" t="s">
        <v>30</v>
      </c>
      <c r="K14" s="38" t="s">
        <v>111</v>
      </c>
      <c r="L14" s="40" t="s">
        <v>129</v>
      </c>
      <c r="M14" s="35"/>
      <c r="N14" s="36">
        <v>4189188.77</v>
      </c>
      <c r="O14" s="37">
        <f>O15</f>
        <v>1345</v>
      </c>
      <c r="P14" s="71">
        <f>P15</f>
        <v>300</v>
      </c>
      <c r="Q14" s="37">
        <f t="shared" si="1"/>
        <v>1645</v>
      </c>
      <c r="R14" s="5"/>
      <c r="S14" s="2"/>
    </row>
    <row r="15" spans="1:19" ht="29.25" customHeight="1" x14ac:dyDescent="0.25">
      <c r="A15" s="3"/>
      <c r="B15" s="41" t="s">
        <v>112</v>
      </c>
      <c r="C15" s="41">
        <v>1</v>
      </c>
      <c r="D15" s="42">
        <v>100</v>
      </c>
      <c r="E15" s="42">
        <v>102</v>
      </c>
      <c r="F15" s="40" t="s">
        <v>111</v>
      </c>
      <c r="G15" s="43" t="s">
        <v>135</v>
      </c>
      <c r="H15" s="33" t="s">
        <v>137</v>
      </c>
      <c r="I15" s="32" t="s">
        <v>29</v>
      </c>
      <c r="J15" s="32" t="s">
        <v>30</v>
      </c>
      <c r="K15" s="38" t="s">
        <v>111</v>
      </c>
      <c r="L15" s="44">
        <v>121</v>
      </c>
      <c r="M15" s="45">
        <v>30201</v>
      </c>
      <c r="N15" s="36">
        <v>4189188.77</v>
      </c>
      <c r="O15" s="37">
        <v>1345</v>
      </c>
      <c r="P15" s="71">
        <v>300</v>
      </c>
      <c r="Q15" s="37">
        <f t="shared" si="1"/>
        <v>1645</v>
      </c>
      <c r="R15" s="5">
        <v>30100</v>
      </c>
      <c r="S15" s="2"/>
    </row>
    <row r="16" spans="1:19" ht="46.5" customHeight="1" x14ac:dyDescent="0.25">
      <c r="A16" s="3"/>
      <c r="B16" s="41" t="s">
        <v>110</v>
      </c>
      <c r="C16" s="90"/>
      <c r="D16" s="90"/>
      <c r="E16" s="90"/>
      <c r="F16" s="90"/>
      <c r="G16" s="43" t="s">
        <v>105</v>
      </c>
      <c r="H16" s="33" t="s">
        <v>137</v>
      </c>
      <c r="I16" s="32" t="s">
        <v>29</v>
      </c>
      <c r="J16" s="32" t="s">
        <v>31</v>
      </c>
      <c r="K16" s="32" t="s">
        <v>129</v>
      </c>
      <c r="L16" s="46" t="s">
        <v>129</v>
      </c>
      <c r="M16" s="35"/>
      <c r="N16" s="36">
        <v>155212700</v>
      </c>
      <c r="O16" s="37">
        <f>O17</f>
        <v>5708.0942500000001</v>
      </c>
      <c r="P16" s="71">
        <f>P17</f>
        <v>-82.794249999999991</v>
      </c>
      <c r="Q16" s="37">
        <f t="shared" si="1"/>
        <v>5625.3</v>
      </c>
      <c r="R16" s="5"/>
      <c r="S16" s="2"/>
    </row>
    <row r="17" spans="1:19" ht="17.25" customHeight="1" x14ac:dyDescent="0.25">
      <c r="A17" s="3"/>
      <c r="B17" s="41" t="s">
        <v>109</v>
      </c>
      <c r="C17" s="90"/>
      <c r="D17" s="90"/>
      <c r="E17" s="90"/>
      <c r="F17" s="90"/>
      <c r="G17" s="43" t="s">
        <v>28</v>
      </c>
      <c r="H17" s="33" t="s">
        <v>137</v>
      </c>
      <c r="I17" s="32" t="s">
        <v>29</v>
      </c>
      <c r="J17" s="32" t="s">
        <v>31</v>
      </c>
      <c r="K17" s="38"/>
      <c r="L17" s="41" t="s">
        <v>129</v>
      </c>
      <c r="M17" s="35"/>
      <c r="N17" s="36">
        <v>2467000</v>
      </c>
      <c r="O17" s="37">
        <f>SUM(O18:O23)</f>
        <v>5708.0942500000001</v>
      </c>
      <c r="P17" s="37">
        <f t="shared" ref="P17:Q17" si="2">SUM(P18:P23)</f>
        <v>-82.794249999999991</v>
      </c>
      <c r="Q17" s="37">
        <f t="shared" si="2"/>
        <v>5625.3000000000011</v>
      </c>
      <c r="R17" s="5"/>
      <c r="S17" s="2"/>
    </row>
    <row r="18" spans="1:19" ht="29.25" customHeight="1" x14ac:dyDescent="0.25">
      <c r="A18" s="3"/>
      <c r="B18" s="41" t="s">
        <v>108</v>
      </c>
      <c r="C18" s="41">
        <v>1</v>
      </c>
      <c r="D18" s="42">
        <v>100</v>
      </c>
      <c r="E18" s="42">
        <v>104</v>
      </c>
      <c r="F18" s="40" t="s">
        <v>102</v>
      </c>
      <c r="G18" s="43" t="s">
        <v>135</v>
      </c>
      <c r="H18" s="33" t="s">
        <v>137</v>
      </c>
      <c r="I18" s="32" t="s">
        <v>29</v>
      </c>
      <c r="J18" s="32" t="s">
        <v>31</v>
      </c>
      <c r="K18" s="41">
        <v>5010204</v>
      </c>
      <c r="L18" s="41">
        <v>121</v>
      </c>
      <c r="M18" s="45">
        <v>30201</v>
      </c>
      <c r="N18" s="47">
        <v>2467000</v>
      </c>
      <c r="O18" s="37">
        <v>5468.0942500000001</v>
      </c>
      <c r="P18" s="71">
        <v>28.72663</v>
      </c>
      <c r="Q18" s="37">
        <f t="shared" si="1"/>
        <v>5496.8208800000002</v>
      </c>
      <c r="R18" s="5">
        <v>30208</v>
      </c>
      <c r="S18" s="2"/>
    </row>
    <row r="19" spans="1:19" ht="29.25" customHeight="1" x14ac:dyDescent="0.25">
      <c r="A19" s="3"/>
      <c r="B19" s="41" t="s">
        <v>157</v>
      </c>
      <c r="C19" s="41">
        <v>1</v>
      </c>
      <c r="D19" s="42">
        <v>100</v>
      </c>
      <c r="E19" s="42">
        <v>104</v>
      </c>
      <c r="F19" s="40" t="s">
        <v>101</v>
      </c>
      <c r="G19" s="43" t="s">
        <v>134</v>
      </c>
      <c r="H19" s="33" t="s">
        <v>137</v>
      </c>
      <c r="I19" s="32" t="s">
        <v>29</v>
      </c>
      <c r="J19" s="32" t="s">
        <v>31</v>
      </c>
      <c r="K19" s="41" t="s">
        <v>107</v>
      </c>
      <c r="L19" s="41">
        <v>122</v>
      </c>
      <c r="M19" s="45">
        <v>30201</v>
      </c>
      <c r="N19" s="47">
        <v>735300</v>
      </c>
      <c r="O19" s="37">
        <v>50</v>
      </c>
      <c r="P19" s="71">
        <v>-41.4</v>
      </c>
      <c r="Q19" s="37">
        <f t="shared" si="1"/>
        <v>8.6000000000000014</v>
      </c>
      <c r="R19" s="5">
        <v>30100</v>
      </c>
      <c r="S19" s="2"/>
    </row>
    <row r="20" spans="1:19" ht="29.25" customHeight="1" x14ac:dyDescent="0.25">
      <c r="A20" s="3"/>
      <c r="B20" s="41" t="s">
        <v>158</v>
      </c>
      <c r="C20" s="41">
        <v>1</v>
      </c>
      <c r="D20" s="42">
        <v>100</v>
      </c>
      <c r="E20" s="42">
        <v>104</v>
      </c>
      <c r="F20" s="40" t="s">
        <v>101</v>
      </c>
      <c r="G20" s="43" t="s">
        <v>131</v>
      </c>
      <c r="H20" s="33" t="s">
        <v>137</v>
      </c>
      <c r="I20" s="32" t="s">
        <v>29</v>
      </c>
      <c r="J20" s="32" t="s">
        <v>31</v>
      </c>
      <c r="K20" s="41" t="s">
        <v>107</v>
      </c>
      <c r="L20" s="41" t="s">
        <v>32</v>
      </c>
      <c r="M20" s="45">
        <v>30201</v>
      </c>
      <c r="N20" s="47">
        <v>3900</v>
      </c>
      <c r="O20" s="37">
        <v>50</v>
      </c>
      <c r="P20" s="71">
        <v>-29.7</v>
      </c>
      <c r="Q20" s="37">
        <f t="shared" si="1"/>
        <v>20.3</v>
      </c>
      <c r="R20" s="5">
        <v>30100</v>
      </c>
      <c r="S20" s="2"/>
    </row>
    <row r="21" spans="1:19" ht="17.25" customHeight="1" x14ac:dyDescent="0.25">
      <c r="A21" s="3"/>
      <c r="B21" s="69" t="s">
        <v>159</v>
      </c>
      <c r="C21" s="69">
        <v>1</v>
      </c>
      <c r="D21" s="42">
        <v>100</v>
      </c>
      <c r="E21" s="42">
        <v>104</v>
      </c>
      <c r="F21" s="40" t="s">
        <v>101</v>
      </c>
      <c r="G21" s="43" t="s">
        <v>155</v>
      </c>
      <c r="H21" s="33" t="s">
        <v>137</v>
      </c>
      <c r="I21" s="68" t="s">
        <v>29</v>
      </c>
      <c r="J21" s="68" t="s">
        <v>31</v>
      </c>
      <c r="K21" s="69" t="s">
        <v>107</v>
      </c>
      <c r="L21" s="69" t="s">
        <v>156</v>
      </c>
      <c r="M21" s="45">
        <v>30201</v>
      </c>
      <c r="N21" s="47">
        <v>3900</v>
      </c>
      <c r="O21" s="37">
        <v>60.2</v>
      </c>
      <c r="P21" s="71">
        <v>-30.42088</v>
      </c>
      <c r="Q21" s="37">
        <f t="shared" ref="Q21" si="3">O21+P21</f>
        <v>29.779120000000002</v>
      </c>
      <c r="R21" s="5">
        <v>30100</v>
      </c>
      <c r="S21" s="2"/>
    </row>
    <row r="22" spans="1:19" ht="17.25" customHeight="1" x14ac:dyDescent="0.25">
      <c r="A22" s="3"/>
      <c r="B22" s="69" t="s">
        <v>160</v>
      </c>
      <c r="C22" s="69">
        <v>1</v>
      </c>
      <c r="D22" s="42">
        <v>100</v>
      </c>
      <c r="E22" s="42">
        <v>104</v>
      </c>
      <c r="F22" s="40" t="s">
        <v>101</v>
      </c>
      <c r="G22" s="53" t="s">
        <v>132</v>
      </c>
      <c r="H22" s="33" t="s">
        <v>137</v>
      </c>
      <c r="I22" s="68" t="s">
        <v>29</v>
      </c>
      <c r="J22" s="68" t="s">
        <v>31</v>
      </c>
      <c r="K22" s="69" t="s">
        <v>107</v>
      </c>
      <c r="L22" s="69" t="s">
        <v>138</v>
      </c>
      <c r="M22" s="45">
        <v>30201</v>
      </c>
      <c r="N22" s="47">
        <v>3900</v>
      </c>
      <c r="O22" s="37">
        <v>27</v>
      </c>
      <c r="P22" s="71"/>
      <c r="Q22" s="37">
        <f t="shared" ref="Q22" si="4">O22+P22</f>
        <v>27</v>
      </c>
      <c r="R22" s="5">
        <v>30100</v>
      </c>
      <c r="S22" s="2"/>
    </row>
    <row r="23" spans="1:19" ht="17.25" customHeight="1" x14ac:dyDescent="0.25">
      <c r="A23" s="3"/>
      <c r="B23" s="80" t="s">
        <v>166</v>
      </c>
      <c r="C23" s="80">
        <v>1</v>
      </c>
      <c r="D23" s="42">
        <v>100</v>
      </c>
      <c r="E23" s="42">
        <v>104</v>
      </c>
      <c r="F23" s="40" t="s">
        <v>101</v>
      </c>
      <c r="G23" s="53" t="s">
        <v>167</v>
      </c>
      <c r="H23" s="33" t="s">
        <v>137</v>
      </c>
      <c r="I23" s="79" t="s">
        <v>29</v>
      </c>
      <c r="J23" s="79" t="s">
        <v>31</v>
      </c>
      <c r="K23" s="80" t="s">
        <v>107</v>
      </c>
      <c r="L23" s="80" t="s">
        <v>168</v>
      </c>
      <c r="M23" s="45">
        <v>30201</v>
      </c>
      <c r="N23" s="47">
        <v>3900</v>
      </c>
      <c r="O23" s="37">
        <v>52.8</v>
      </c>
      <c r="P23" s="71">
        <v>-10</v>
      </c>
      <c r="Q23" s="37">
        <f t="shared" ref="Q23" si="5">O23+P23</f>
        <v>42.8</v>
      </c>
      <c r="R23" s="5">
        <v>30100</v>
      </c>
      <c r="S23" s="2"/>
    </row>
    <row r="24" spans="1:19" ht="16.5" customHeight="1" x14ac:dyDescent="0.25">
      <c r="A24" s="3"/>
      <c r="B24" s="32" t="s">
        <v>106</v>
      </c>
      <c r="C24" s="87"/>
      <c r="D24" s="87"/>
      <c r="E24" s="87"/>
      <c r="F24" s="88"/>
      <c r="G24" s="33" t="s">
        <v>95</v>
      </c>
      <c r="H24" s="33" t="s">
        <v>137</v>
      </c>
      <c r="I24" s="32" t="s">
        <v>29</v>
      </c>
      <c r="J24" s="32">
        <v>11</v>
      </c>
      <c r="K24" s="32" t="s">
        <v>129</v>
      </c>
      <c r="L24" s="34" t="s">
        <v>129</v>
      </c>
      <c r="M24" s="35"/>
      <c r="N24" s="36">
        <v>6600000</v>
      </c>
      <c r="O24" s="37">
        <f>O25</f>
        <v>50</v>
      </c>
      <c r="P24" s="71">
        <f>P25</f>
        <v>0</v>
      </c>
      <c r="Q24" s="37">
        <f t="shared" si="1"/>
        <v>50</v>
      </c>
      <c r="R24" s="5"/>
      <c r="S24" s="2"/>
    </row>
    <row r="25" spans="1:19" ht="16.5" customHeight="1" x14ac:dyDescent="0.25">
      <c r="A25" s="3"/>
      <c r="B25" s="38" t="s">
        <v>104</v>
      </c>
      <c r="C25" s="90"/>
      <c r="D25" s="90"/>
      <c r="E25" s="90"/>
      <c r="F25" s="91"/>
      <c r="G25" s="39" t="s">
        <v>94</v>
      </c>
      <c r="H25" s="33" t="s">
        <v>137</v>
      </c>
      <c r="I25" s="32" t="s">
        <v>29</v>
      </c>
      <c r="J25" s="38">
        <v>11</v>
      </c>
      <c r="K25" s="38" t="s">
        <v>93</v>
      </c>
      <c r="L25" s="40" t="s">
        <v>129</v>
      </c>
      <c r="M25" s="35"/>
      <c r="N25" s="36">
        <v>6600000</v>
      </c>
      <c r="O25" s="37">
        <f>O26</f>
        <v>50</v>
      </c>
      <c r="P25" s="71">
        <f>P26</f>
        <v>0</v>
      </c>
      <c r="Q25" s="37">
        <f t="shared" si="1"/>
        <v>50</v>
      </c>
      <c r="R25" s="5"/>
      <c r="S25" s="2"/>
    </row>
    <row r="26" spans="1:19" ht="16.5" customHeight="1" x14ac:dyDescent="0.25">
      <c r="A26" s="3"/>
      <c r="B26" s="44" t="s">
        <v>103</v>
      </c>
      <c r="C26" s="44">
        <v>1</v>
      </c>
      <c r="D26" s="48">
        <v>100</v>
      </c>
      <c r="E26" s="48">
        <v>111</v>
      </c>
      <c r="F26" s="49" t="s">
        <v>93</v>
      </c>
      <c r="G26" s="50" t="s">
        <v>92</v>
      </c>
      <c r="H26" s="33" t="s">
        <v>137</v>
      </c>
      <c r="I26" s="32" t="s">
        <v>29</v>
      </c>
      <c r="J26" s="44">
        <v>11</v>
      </c>
      <c r="K26" s="38" t="s">
        <v>93</v>
      </c>
      <c r="L26" s="49">
        <v>870</v>
      </c>
      <c r="M26" s="45">
        <v>30201</v>
      </c>
      <c r="N26" s="36">
        <v>6600000</v>
      </c>
      <c r="O26" s="37">
        <v>50</v>
      </c>
      <c r="P26" s="71"/>
      <c r="Q26" s="37">
        <f t="shared" si="1"/>
        <v>50</v>
      </c>
      <c r="R26" s="5">
        <v>30100</v>
      </c>
      <c r="S26" s="2"/>
    </row>
    <row r="27" spans="1:19" ht="16.5" customHeight="1" x14ac:dyDescent="0.25">
      <c r="A27" s="3"/>
      <c r="B27" s="32" t="s">
        <v>100</v>
      </c>
      <c r="C27" s="87"/>
      <c r="D27" s="87"/>
      <c r="E27" s="87"/>
      <c r="F27" s="88"/>
      <c r="G27" s="33" t="s">
        <v>91</v>
      </c>
      <c r="H27" s="33" t="s">
        <v>137</v>
      </c>
      <c r="I27" s="32" t="s">
        <v>29</v>
      </c>
      <c r="J27" s="32">
        <v>13</v>
      </c>
      <c r="K27" s="32" t="s">
        <v>129</v>
      </c>
      <c r="L27" s="34" t="s">
        <v>129</v>
      </c>
      <c r="M27" s="35"/>
      <c r="N27" s="36">
        <v>238938551.38000003</v>
      </c>
      <c r="O27" s="37">
        <f>O28+O30+O32</f>
        <v>241</v>
      </c>
      <c r="P27" s="37">
        <f t="shared" ref="P27:Q27" si="6">P28+P30+P32</f>
        <v>0</v>
      </c>
      <c r="Q27" s="37">
        <f t="shared" si="6"/>
        <v>241</v>
      </c>
      <c r="R27" s="5"/>
      <c r="S27" s="2"/>
    </row>
    <row r="28" spans="1:19" ht="16.5" customHeight="1" x14ac:dyDescent="0.25">
      <c r="A28" s="3"/>
      <c r="B28" s="38" t="s">
        <v>99</v>
      </c>
      <c r="C28" s="90"/>
      <c r="D28" s="90"/>
      <c r="E28" s="90"/>
      <c r="F28" s="91"/>
      <c r="G28" s="39" t="s">
        <v>33</v>
      </c>
      <c r="H28" s="33" t="s">
        <v>137</v>
      </c>
      <c r="I28" s="32" t="s">
        <v>29</v>
      </c>
      <c r="J28" s="38">
        <v>13</v>
      </c>
      <c r="K28" s="38" t="s">
        <v>34</v>
      </c>
      <c r="L28" s="40" t="s">
        <v>129</v>
      </c>
      <c r="M28" s="35"/>
      <c r="N28" s="36">
        <v>600000</v>
      </c>
      <c r="O28" s="37">
        <f>O29</f>
        <v>115</v>
      </c>
      <c r="P28" s="71">
        <f>P29</f>
        <v>0</v>
      </c>
      <c r="Q28" s="37">
        <f t="shared" si="1"/>
        <v>115</v>
      </c>
      <c r="R28" s="5"/>
      <c r="S28" s="2"/>
    </row>
    <row r="29" spans="1:19" ht="29.25" customHeight="1" x14ac:dyDescent="0.25">
      <c r="A29" s="3"/>
      <c r="B29" s="41" t="s">
        <v>98</v>
      </c>
      <c r="C29" s="41">
        <v>1</v>
      </c>
      <c r="D29" s="42">
        <v>100</v>
      </c>
      <c r="E29" s="42">
        <v>113</v>
      </c>
      <c r="F29" s="40" t="s">
        <v>90</v>
      </c>
      <c r="G29" s="43" t="s">
        <v>134</v>
      </c>
      <c r="H29" s="33" t="s">
        <v>137</v>
      </c>
      <c r="I29" s="32" t="s">
        <v>29</v>
      </c>
      <c r="J29" s="44">
        <v>13</v>
      </c>
      <c r="K29" s="44" t="s">
        <v>34</v>
      </c>
      <c r="L29" s="44" t="s">
        <v>32</v>
      </c>
      <c r="M29" s="45">
        <v>30201</v>
      </c>
      <c r="N29" s="36">
        <v>600000</v>
      </c>
      <c r="O29" s="37">
        <v>115</v>
      </c>
      <c r="P29" s="71"/>
      <c r="Q29" s="37">
        <f t="shared" si="1"/>
        <v>115</v>
      </c>
      <c r="R29" s="5">
        <v>30100</v>
      </c>
      <c r="S29" s="2"/>
    </row>
    <row r="30" spans="1:19" ht="32.25" customHeight="1" x14ac:dyDescent="0.25">
      <c r="A30" s="3"/>
      <c r="B30" s="41" t="s">
        <v>97</v>
      </c>
      <c r="C30" s="90"/>
      <c r="D30" s="90"/>
      <c r="E30" s="90"/>
      <c r="F30" s="90"/>
      <c r="G30" s="43" t="s">
        <v>35</v>
      </c>
      <c r="H30" s="33" t="s">
        <v>137</v>
      </c>
      <c r="I30" s="32" t="s">
        <v>29</v>
      </c>
      <c r="J30" s="41">
        <v>13</v>
      </c>
      <c r="K30" s="41" t="s">
        <v>36</v>
      </c>
      <c r="L30" s="41" t="s">
        <v>129</v>
      </c>
      <c r="M30" s="45"/>
      <c r="N30" s="47">
        <v>159000</v>
      </c>
      <c r="O30" s="37">
        <f>O31</f>
        <v>70</v>
      </c>
      <c r="P30" s="71">
        <f>P31</f>
        <v>0</v>
      </c>
      <c r="Q30" s="37">
        <f t="shared" si="1"/>
        <v>70</v>
      </c>
      <c r="R30" s="5"/>
      <c r="S30" s="2"/>
    </row>
    <row r="31" spans="1:19" ht="30" customHeight="1" x14ac:dyDescent="0.25">
      <c r="A31" s="3"/>
      <c r="B31" s="41" t="s">
        <v>96</v>
      </c>
      <c r="C31" s="41">
        <v>1</v>
      </c>
      <c r="D31" s="42">
        <v>100</v>
      </c>
      <c r="E31" s="42">
        <v>113</v>
      </c>
      <c r="F31" s="40" t="s">
        <v>89</v>
      </c>
      <c r="G31" s="43" t="s">
        <v>35</v>
      </c>
      <c r="H31" s="33" t="s">
        <v>137</v>
      </c>
      <c r="I31" s="32" t="s">
        <v>29</v>
      </c>
      <c r="J31" s="41">
        <v>13</v>
      </c>
      <c r="K31" s="41" t="s">
        <v>36</v>
      </c>
      <c r="L31" s="41" t="s">
        <v>37</v>
      </c>
      <c r="M31" s="45">
        <v>30201</v>
      </c>
      <c r="N31" s="47">
        <v>159000</v>
      </c>
      <c r="O31" s="37">
        <v>70</v>
      </c>
      <c r="P31" s="71"/>
      <c r="Q31" s="37">
        <f t="shared" si="1"/>
        <v>70</v>
      </c>
      <c r="R31" s="5">
        <v>30100</v>
      </c>
      <c r="S31" s="2"/>
    </row>
    <row r="32" spans="1:19" ht="17.25" customHeight="1" x14ac:dyDescent="0.25">
      <c r="A32" s="3"/>
      <c r="B32" s="75" t="s">
        <v>161</v>
      </c>
      <c r="C32" s="75">
        <v>1</v>
      </c>
      <c r="D32" s="42">
        <v>100</v>
      </c>
      <c r="E32" s="42">
        <v>113</v>
      </c>
      <c r="F32" s="40" t="s">
        <v>88</v>
      </c>
      <c r="G32" s="43" t="s">
        <v>38</v>
      </c>
      <c r="H32" s="33" t="s">
        <v>137</v>
      </c>
      <c r="I32" s="74" t="s">
        <v>29</v>
      </c>
      <c r="J32" s="75">
        <v>13</v>
      </c>
      <c r="K32" s="75" t="s">
        <v>39</v>
      </c>
      <c r="L32" s="75"/>
      <c r="M32" s="45">
        <v>30201</v>
      </c>
      <c r="N32" s="47">
        <v>9353337.2699999996</v>
      </c>
      <c r="O32" s="37">
        <f>O33</f>
        <v>56</v>
      </c>
      <c r="P32" s="37">
        <f t="shared" ref="P32:Q32" si="7">P33</f>
        <v>0</v>
      </c>
      <c r="Q32" s="37">
        <f t="shared" si="7"/>
        <v>56</v>
      </c>
      <c r="R32" s="5">
        <v>30100</v>
      </c>
      <c r="S32" s="2"/>
    </row>
    <row r="33" spans="1:19" ht="29.25" customHeight="1" x14ac:dyDescent="0.25">
      <c r="A33" s="3"/>
      <c r="B33" s="75" t="s">
        <v>162</v>
      </c>
      <c r="C33" s="75">
        <v>1</v>
      </c>
      <c r="D33" s="42">
        <v>100</v>
      </c>
      <c r="E33" s="42">
        <v>113</v>
      </c>
      <c r="F33" s="40" t="s">
        <v>88</v>
      </c>
      <c r="G33" s="43" t="s">
        <v>131</v>
      </c>
      <c r="H33" s="33" t="s">
        <v>137</v>
      </c>
      <c r="I33" s="74" t="s">
        <v>29</v>
      </c>
      <c r="J33" s="75">
        <v>13</v>
      </c>
      <c r="K33" s="75" t="s">
        <v>39</v>
      </c>
      <c r="L33" s="75">
        <v>244</v>
      </c>
      <c r="M33" s="45">
        <v>30201</v>
      </c>
      <c r="N33" s="47">
        <v>9353337.2699999996</v>
      </c>
      <c r="O33" s="37">
        <v>56</v>
      </c>
      <c r="P33" s="71"/>
      <c r="Q33" s="37">
        <f t="shared" ref="Q33" si="8">O33+P33</f>
        <v>56</v>
      </c>
      <c r="R33" s="5">
        <v>30100</v>
      </c>
      <c r="S33" s="2"/>
    </row>
    <row r="34" spans="1:19" ht="16.5" customHeight="1" x14ac:dyDescent="0.25">
      <c r="A34" s="3"/>
      <c r="B34" s="26" t="s">
        <v>87</v>
      </c>
      <c r="C34" s="92"/>
      <c r="D34" s="92"/>
      <c r="E34" s="92"/>
      <c r="F34" s="93"/>
      <c r="G34" s="28" t="s">
        <v>86</v>
      </c>
      <c r="H34" s="28" t="s">
        <v>137</v>
      </c>
      <c r="I34" s="26" t="s">
        <v>30</v>
      </c>
      <c r="J34" s="26" t="s">
        <v>129</v>
      </c>
      <c r="K34" s="26" t="s">
        <v>129</v>
      </c>
      <c r="L34" s="29" t="s">
        <v>129</v>
      </c>
      <c r="M34" s="30"/>
      <c r="N34" s="31">
        <v>5916200</v>
      </c>
      <c r="O34" s="25">
        <f t="shared" ref="O34:P36" si="9">O35</f>
        <v>81</v>
      </c>
      <c r="P34" s="70">
        <f t="shared" si="9"/>
        <v>0</v>
      </c>
      <c r="Q34" s="25">
        <f t="shared" si="1"/>
        <v>81</v>
      </c>
      <c r="R34" s="4"/>
      <c r="S34" s="2"/>
    </row>
    <row r="35" spans="1:19" ht="16.5" customHeight="1" x14ac:dyDescent="0.25">
      <c r="A35" s="3"/>
      <c r="B35" s="32" t="s">
        <v>85</v>
      </c>
      <c r="C35" s="87"/>
      <c r="D35" s="87"/>
      <c r="E35" s="87"/>
      <c r="F35" s="88"/>
      <c r="G35" s="33" t="s">
        <v>84</v>
      </c>
      <c r="H35" s="33" t="s">
        <v>137</v>
      </c>
      <c r="I35" s="32" t="s">
        <v>30</v>
      </c>
      <c r="J35" s="32" t="s">
        <v>42</v>
      </c>
      <c r="K35" s="32" t="s">
        <v>129</v>
      </c>
      <c r="L35" s="34" t="s">
        <v>129</v>
      </c>
      <c r="M35" s="35"/>
      <c r="N35" s="36">
        <v>5916200</v>
      </c>
      <c r="O35" s="37">
        <f t="shared" si="9"/>
        <v>81</v>
      </c>
      <c r="P35" s="71">
        <f t="shared" si="9"/>
        <v>0</v>
      </c>
      <c r="Q35" s="37">
        <f t="shared" si="1"/>
        <v>81</v>
      </c>
      <c r="R35" s="5"/>
      <c r="S35" s="2"/>
    </row>
    <row r="36" spans="1:19" ht="30.75" customHeight="1" x14ac:dyDescent="0.25">
      <c r="A36" s="3"/>
      <c r="B36" s="38" t="s">
        <v>83</v>
      </c>
      <c r="C36" s="90"/>
      <c r="D36" s="90"/>
      <c r="E36" s="90"/>
      <c r="F36" s="91"/>
      <c r="G36" s="39" t="s">
        <v>43</v>
      </c>
      <c r="H36" s="33" t="s">
        <v>137</v>
      </c>
      <c r="I36" s="32" t="s">
        <v>30</v>
      </c>
      <c r="J36" s="32" t="s">
        <v>42</v>
      </c>
      <c r="K36" s="38" t="s">
        <v>81</v>
      </c>
      <c r="L36" s="40" t="s">
        <v>129</v>
      </c>
      <c r="M36" s="35"/>
      <c r="N36" s="36">
        <v>5916200</v>
      </c>
      <c r="O36" s="37">
        <f t="shared" si="9"/>
        <v>81</v>
      </c>
      <c r="P36" s="71">
        <f t="shared" si="9"/>
        <v>0</v>
      </c>
      <c r="Q36" s="37">
        <f t="shared" si="1"/>
        <v>81</v>
      </c>
      <c r="R36" s="5"/>
      <c r="S36" s="2"/>
    </row>
    <row r="37" spans="1:19" ht="16.5" customHeight="1" x14ac:dyDescent="0.25">
      <c r="A37" s="3"/>
      <c r="B37" s="44" t="s">
        <v>82</v>
      </c>
      <c r="C37" s="44">
        <v>1</v>
      </c>
      <c r="D37" s="48">
        <v>200</v>
      </c>
      <c r="E37" s="48">
        <v>203</v>
      </c>
      <c r="F37" s="49" t="s">
        <v>81</v>
      </c>
      <c r="G37" s="50" t="s">
        <v>76</v>
      </c>
      <c r="H37" s="33" t="s">
        <v>137</v>
      </c>
      <c r="I37" s="32" t="s">
        <v>30</v>
      </c>
      <c r="J37" s="38" t="s">
        <v>81</v>
      </c>
      <c r="K37" s="38" t="s">
        <v>81</v>
      </c>
      <c r="L37" s="49" t="s">
        <v>40</v>
      </c>
      <c r="M37" s="45">
        <v>10204</v>
      </c>
      <c r="N37" s="36">
        <v>5916200</v>
      </c>
      <c r="O37" s="37">
        <v>81</v>
      </c>
      <c r="P37" s="71"/>
      <c r="Q37" s="37">
        <f t="shared" si="1"/>
        <v>81</v>
      </c>
      <c r="R37" s="5">
        <v>30100</v>
      </c>
      <c r="S37" s="2"/>
    </row>
    <row r="38" spans="1:19" ht="30.75" customHeight="1" x14ac:dyDescent="0.25">
      <c r="A38" s="3"/>
      <c r="B38" s="20" t="s">
        <v>80</v>
      </c>
      <c r="C38" s="89"/>
      <c r="D38" s="89"/>
      <c r="E38" s="89"/>
      <c r="F38" s="89"/>
      <c r="G38" s="21" t="s">
        <v>79</v>
      </c>
      <c r="H38" s="21" t="s">
        <v>137</v>
      </c>
      <c r="I38" s="20" t="s">
        <v>42</v>
      </c>
      <c r="J38" s="20" t="s">
        <v>129</v>
      </c>
      <c r="K38" s="20" t="s">
        <v>129</v>
      </c>
      <c r="L38" s="22" t="s">
        <v>129</v>
      </c>
      <c r="M38" s="23"/>
      <c r="N38" s="24">
        <v>42382724.579999998</v>
      </c>
      <c r="O38" s="25">
        <f>O39+O41</f>
        <v>25</v>
      </c>
      <c r="P38" s="70">
        <f t="shared" ref="P38:Q38" si="10">P39+P41</f>
        <v>0</v>
      </c>
      <c r="Q38" s="25">
        <f t="shared" si="10"/>
        <v>25</v>
      </c>
      <c r="R38" s="4"/>
      <c r="S38" s="2"/>
    </row>
    <row r="39" spans="1:19" ht="44.25" customHeight="1" x14ac:dyDescent="0.25">
      <c r="A39" s="3"/>
      <c r="B39" s="41" t="s">
        <v>78</v>
      </c>
      <c r="C39" s="90"/>
      <c r="D39" s="90"/>
      <c r="E39" s="90"/>
      <c r="F39" s="90"/>
      <c r="G39" s="43" t="s">
        <v>75</v>
      </c>
      <c r="H39" s="33" t="s">
        <v>137</v>
      </c>
      <c r="I39" s="41" t="s">
        <v>42</v>
      </c>
      <c r="J39" s="41" t="s">
        <v>44</v>
      </c>
      <c r="K39" s="41" t="s">
        <v>129</v>
      </c>
      <c r="L39" s="40" t="s">
        <v>129</v>
      </c>
      <c r="M39" s="45"/>
      <c r="N39" s="47">
        <v>16437024.58</v>
      </c>
      <c r="O39" s="37">
        <f>O40</f>
        <v>20</v>
      </c>
      <c r="P39" s="71">
        <f>P40</f>
        <v>0</v>
      </c>
      <c r="Q39" s="37">
        <f t="shared" si="1"/>
        <v>20</v>
      </c>
      <c r="R39" s="5"/>
      <c r="S39" s="2"/>
    </row>
    <row r="40" spans="1:19" ht="29.25" customHeight="1" x14ac:dyDescent="0.25">
      <c r="A40" s="3"/>
      <c r="B40" s="41" t="s">
        <v>77</v>
      </c>
      <c r="C40" s="41">
        <v>1</v>
      </c>
      <c r="D40" s="42">
        <v>300</v>
      </c>
      <c r="E40" s="42">
        <v>309</v>
      </c>
      <c r="F40" s="40" t="s">
        <v>74</v>
      </c>
      <c r="G40" s="43" t="s">
        <v>131</v>
      </c>
      <c r="H40" s="33" t="s">
        <v>137</v>
      </c>
      <c r="I40" s="41" t="s">
        <v>42</v>
      </c>
      <c r="J40" s="41" t="s">
        <v>44</v>
      </c>
      <c r="K40" s="41" t="s">
        <v>45</v>
      </c>
      <c r="L40" s="41">
        <v>244</v>
      </c>
      <c r="M40" s="45">
        <v>30201</v>
      </c>
      <c r="N40" s="47">
        <v>600000</v>
      </c>
      <c r="O40" s="37">
        <v>20</v>
      </c>
      <c r="P40" s="71"/>
      <c r="Q40" s="37">
        <f t="shared" si="1"/>
        <v>20</v>
      </c>
      <c r="R40" s="5">
        <v>30100</v>
      </c>
      <c r="S40" s="2"/>
    </row>
    <row r="41" spans="1:19" ht="33" customHeight="1" x14ac:dyDescent="0.25">
      <c r="A41" s="3"/>
      <c r="B41" s="64" t="s">
        <v>149</v>
      </c>
      <c r="C41" s="90"/>
      <c r="D41" s="90"/>
      <c r="E41" s="90"/>
      <c r="F41" s="90"/>
      <c r="G41" s="43" t="s">
        <v>151</v>
      </c>
      <c r="H41" s="33" t="s">
        <v>137</v>
      </c>
      <c r="I41" s="64" t="s">
        <v>42</v>
      </c>
      <c r="J41" s="64" t="s">
        <v>152</v>
      </c>
      <c r="K41" s="64" t="s">
        <v>129</v>
      </c>
      <c r="L41" s="40" t="s">
        <v>129</v>
      </c>
      <c r="M41" s="45"/>
      <c r="N41" s="47">
        <v>16437024.58</v>
      </c>
      <c r="O41" s="37">
        <f>O42</f>
        <v>5</v>
      </c>
      <c r="P41" s="71">
        <f>P42</f>
        <v>0</v>
      </c>
      <c r="Q41" s="37">
        <f t="shared" ref="Q41:Q42" si="11">O41+P41</f>
        <v>5</v>
      </c>
      <c r="R41" s="5"/>
      <c r="S41" s="2"/>
    </row>
    <row r="42" spans="1:19" ht="77.25" customHeight="1" x14ac:dyDescent="0.25">
      <c r="A42" s="3"/>
      <c r="B42" s="64" t="s">
        <v>150</v>
      </c>
      <c r="C42" s="64">
        <v>1</v>
      </c>
      <c r="D42" s="42">
        <v>300</v>
      </c>
      <c r="E42" s="42">
        <v>309</v>
      </c>
      <c r="F42" s="40" t="s">
        <v>74</v>
      </c>
      <c r="G42" s="43" t="s">
        <v>154</v>
      </c>
      <c r="H42" s="33" t="s">
        <v>137</v>
      </c>
      <c r="I42" s="64" t="s">
        <v>42</v>
      </c>
      <c r="J42" s="64" t="s">
        <v>152</v>
      </c>
      <c r="K42" s="64" t="s">
        <v>153</v>
      </c>
      <c r="L42" s="64">
        <v>244</v>
      </c>
      <c r="M42" s="45">
        <v>30201</v>
      </c>
      <c r="N42" s="47">
        <v>600000</v>
      </c>
      <c r="O42" s="37">
        <v>5</v>
      </c>
      <c r="P42" s="71"/>
      <c r="Q42" s="37">
        <f t="shared" si="11"/>
        <v>5</v>
      </c>
      <c r="R42" s="5">
        <v>30100</v>
      </c>
      <c r="S42" s="2"/>
    </row>
    <row r="43" spans="1:19" ht="16.5" customHeight="1" x14ac:dyDescent="0.25">
      <c r="A43" s="3"/>
      <c r="B43" s="20" t="s">
        <v>73</v>
      </c>
      <c r="C43" s="89"/>
      <c r="D43" s="89"/>
      <c r="E43" s="89"/>
      <c r="F43" s="89"/>
      <c r="G43" s="21" t="s">
        <v>72</v>
      </c>
      <c r="H43" s="21" t="s">
        <v>137</v>
      </c>
      <c r="I43" s="20" t="s">
        <v>31</v>
      </c>
      <c r="J43" s="20" t="s">
        <v>129</v>
      </c>
      <c r="K43" s="20" t="s">
        <v>129</v>
      </c>
      <c r="L43" s="22" t="s">
        <v>129</v>
      </c>
      <c r="M43" s="23"/>
      <c r="N43" s="24">
        <v>239515854.03999999</v>
      </c>
      <c r="O43" s="25">
        <f>O44+O48</f>
        <v>1730</v>
      </c>
      <c r="P43" s="70">
        <f>P44+P48</f>
        <v>40</v>
      </c>
      <c r="Q43" s="25">
        <f t="shared" si="1"/>
        <v>1770</v>
      </c>
      <c r="R43" s="4"/>
      <c r="S43" s="2"/>
    </row>
    <row r="44" spans="1:19" ht="16.5" customHeight="1" x14ac:dyDescent="0.25">
      <c r="A44" s="3"/>
      <c r="B44" s="41" t="s">
        <v>71</v>
      </c>
      <c r="C44" s="90"/>
      <c r="D44" s="90"/>
      <c r="E44" s="90"/>
      <c r="F44" s="90"/>
      <c r="G44" s="43" t="s">
        <v>65</v>
      </c>
      <c r="H44" s="33" t="s">
        <v>137</v>
      </c>
      <c r="I44" s="41" t="s">
        <v>31</v>
      </c>
      <c r="J44" s="41" t="s">
        <v>44</v>
      </c>
      <c r="K44" s="41" t="s">
        <v>129</v>
      </c>
      <c r="L44" s="40" t="s">
        <v>129</v>
      </c>
      <c r="M44" s="45"/>
      <c r="N44" s="47">
        <v>58257800</v>
      </c>
      <c r="O44" s="37">
        <f>SUM(O45:O47)</f>
        <v>1050</v>
      </c>
      <c r="P44" s="71">
        <f>SUM(P45:P47)</f>
        <v>0</v>
      </c>
      <c r="Q44" s="37">
        <f t="shared" si="1"/>
        <v>1050</v>
      </c>
      <c r="R44" s="5"/>
      <c r="S44" s="2"/>
    </row>
    <row r="45" spans="1:19" ht="105" customHeight="1" x14ac:dyDescent="0.25">
      <c r="A45" s="3"/>
      <c r="B45" s="41" t="s">
        <v>70</v>
      </c>
      <c r="C45" s="41">
        <v>1</v>
      </c>
      <c r="D45" s="42">
        <v>400</v>
      </c>
      <c r="E45" s="42">
        <v>409</v>
      </c>
      <c r="F45" s="40" t="s">
        <v>64</v>
      </c>
      <c r="G45" s="51" t="s">
        <v>46</v>
      </c>
      <c r="H45" s="33" t="s">
        <v>137</v>
      </c>
      <c r="I45" s="41" t="s">
        <v>31</v>
      </c>
      <c r="J45" s="41" t="s">
        <v>44</v>
      </c>
      <c r="K45" s="41" t="s">
        <v>64</v>
      </c>
      <c r="L45" s="41">
        <v>244</v>
      </c>
      <c r="M45" s="45">
        <v>20141</v>
      </c>
      <c r="N45" s="47">
        <v>1870000</v>
      </c>
      <c r="O45" s="37">
        <v>8</v>
      </c>
      <c r="P45" s="71"/>
      <c r="Q45" s="37">
        <f t="shared" si="1"/>
        <v>8</v>
      </c>
      <c r="R45" s="5">
        <v>30100</v>
      </c>
      <c r="S45" s="2"/>
    </row>
    <row r="46" spans="1:19" ht="93" customHeight="1" x14ac:dyDescent="0.25">
      <c r="A46" s="3"/>
      <c r="B46" s="41" t="s">
        <v>69</v>
      </c>
      <c r="C46" s="41">
        <v>1</v>
      </c>
      <c r="D46" s="42">
        <v>400</v>
      </c>
      <c r="E46" s="42">
        <v>409</v>
      </c>
      <c r="F46" s="40" t="s">
        <v>64</v>
      </c>
      <c r="G46" s="51" t="s">
        <v>22</v>
      </c>
      <c r="H46" s="33" t="s">
        <v>137</v>
      </c>
      <c r="I46" s="41" t="s">
        <v>31</v>
      </c>
      <c r="J46" s="41" t="s">
        <v>44</v>
      </c>
      <c r="K46" s="41" t="s">
        <v>21</v>
      </c>
      <c r="L46" s="41" t="s">
        <v>32</v>
      </c>
      <c r="M46" s="45">
        <v>20141</v>
      </c>
      <c r="N46" s="47">
        <v>4790000</v>
      </c>
      <c r="O46" s="37">
        <v>142</v>
      </c>
      <c r="P46" s="71"/>
      <c r="Q46" s="37">
        <f t="shared" si="1"/>
        <v>142</v>
      </c>
      <c r="R46" s="5">
        <v>30100</v>
      </c>
      <c r="S46" s="2"/>
    </row>
    <row r="47" spans="1:19" ht="19.5" customHeight="1" x14ac:dyDescent="0.25">
      <c r="A47" s="3"/>
      <c r="B47" s="41" t="s">
        <v>68</v>
      </c>
      <c r="C47" s="90"/>
      <c r="D47" s="90"/>
      <c r="E47" s="90"/>
      <c r="F47" s="90"/>
      <c r="G47" s="43" t="s">
        <v>48</v>
      </c>
      <c r="H47" s="33" t="s">
        <v>137</v>
      </c>
      <c r="I47" s="41" t="s">
        <v>31</v>
      </c>
      <c r="J47" s="41" t="s">
        <v>44</v>
      </c>
      <c r="K47" s="41" t="s">
        <v>47</v>
      </c>
      <c r="L47" s="41" t="s">
        <v>32</v>
      </c>
      <c r="M47" s="45"/>
      <c r="N47" s="47">
        <v>7000000</v>
      </c>
      <c r="O47" s="37">
        <v>900</v>
      </c>
      <c r="P47" s="71"/>
      <c r="Q47" s="37">
        <f t="shared" si="1"/>
        <v>900</v>
      </c>
      <c r="R47" s="5"/>
      <c r="S47" s="2"/>
    </row>
    <row r="48" spans="1:19" ht="16.5" customHeight="1" x14ac:dyDescent="0.25">
      <c r="A48" s="3"/>
      <c r="B48" s="41" t="s">
        <v>67</v>
      </c>
      <c r="C48" s="90"/>
      <c r="D48" s="90"/>
      <c r="E48" s="90"/>
      <c r="F48" s="90"/>
      <c r="G48" s="43" t="s">
        <v>20</v>
      </c>
      <c r="H48" s="33" t="s">
        <v>137</v>
      </c>
      <c r="I48" s="41" t="s">
        <v>31</v>
      </c>
      <c r="J48" s="41">
        <v>10</v>
      </c>
      <c r="K48" s="41" t="s">
        <v>129</v>
      </c>
      <c r="L48" s="40" t="s">
        <v>129</v>
      </c>
      <c r="M48" s="45"/>
      <c r="N48" s="47">
        <v>31357048.620000001</v>
      </c>
      <c r="O48" s="37">
        <f>SUM(O49:O49)</f>
        <v>680</v>
      </c>
      <c r="P48" s="71">
        <f>SUM(P49:P49)</f>
        <v>40</v>
      </c>
      <c r="Q48" s="37">
        <f t="shared" si="1"/>
        <v>720</v>
      </c>
      <c r="R48" s="5"/>
      <c r="S48" s="2"/>
    </row>
    <row r="49" spans="1:19" ht="29.25" customHeight="1" x14ac:dyDescent="0.25">
      <c r="A49" s="3"/>
      <c r="B49" s="41" t="s">
        <v>66</v>
      </c>
      <c r="C49" s="41">
        <v>1</v>
      </c>
      <c r="D49" s="42">
        <v>400</v>
      </c>
      <c r="E49" s="42">
        <v>410</v>
      </c>
      <c r="F49" s="40" t="s">
        <v>19</v>
      </c>
      <c r="G49" s="43" t="s">
        <v>133</v>
      </c>
      <c r="H49" s="33" t="s">
        <v>137</v>
      </c>
      <c r="I49" s="41" t="s">
        <v>31</v>
      </c>
      <c r="J49" s="41">
        <v>10</v>
      </c>
      <c r="K49" s="41" t="s">
        <v>49</v>
      </c>
      <c r="L49" s="41">
        <v>242</v>
      </c>
      <c r="M49" s="45">
        <v>30201</v>
      </c>
      <c r="N49" s="47">
        <v>6558000</v>
      </c>
      <c r="O49" s="37">
        <v>680</v>
      </c>
      <c r="P49" s="71">
        <v>40</v>
      </c>
      <c r="Q49" s="37">
        <f t="shared" si="1"/>
        <v>720</v>
      </c>
      <c r="R49" s="5">
        <v>30100</v>
      </c>
      <c r="S49" s="2"/>
    </row>
    <row r="50" spans="1:19" ht="16.5" customHeight="1" x14ac:dyDescent="0.25">
      <c r="A50" s="3"/>
      <c r="B50" s="20" t="s">
        <v>18</v>
      </c>
      <c r="C50" s="89"/>
      <c r="D50" s="89"/>
      <c r="E50" s="89"/>
      <c r="F50" s="89"/>
      <c r="G50" s="21" t="s">
        <v>17</v>
      </c>
      <c r="H50" s="21" t="s">
        <v>137</v>
      </c>
      <c r="I50" s="20" t="s">
        <v>50</v>
      </c>
      <c r="J50" s="20" t="s">
        <v>129</v>
      </c>
      <c r="K50" s="20" t="s">
        <v>129</v>
      </c>
      <c r="L50" s="22" t="s">
        <v>129</v>
      </c>
      <c r="M50" s="23"/>
      <c r="N50" s="24">
        <v>76518257</v>
      </c>
      <c r="O50" s="25">
        <f>O51+O55</f>
        <v>3893.3064800000002</v>
      </c>
      <c r="P50" s="70">
        <f>P51+P55</f>
        <v>60</v>
      </c>
      <c r="Q50" s="25">
        <f t="shared" si="1"/>
        <v>3953.3064800000002</v>
      </c>
      <c r="R50" s="4"/>
      <c r="S50" s="2"/>
    </row>
    <row r="51" spans="1:19" ht="16.5" customHeight="1" x14ac:dyDescent="0.25">
      <c r="A51" s="3"/>
      <c r="B51" s="41" t="s">
        <v>16</v>
      </c>
      <c r="C51" s="90"/>
      <c r="D51" s="90"/>
      <c r="E51" s="90"/>
      <c r="F51" s="90"/>
      <c r="G51" s="43" t="s">
        <v>15</v>
      </c>
      <c r="H51" s="33" t="s">
        <v>137</v>
      </c>
      <c r="I51" s="41" t="s">
        <v>50</v>
      </c>
      <c r="J51" s="41" t="s">
        <v>29</v>
      </c>
      <c r="K51" s="41" t="s">
        <v>129</v>
      </c>
      <c r="L51" s="40" t="s">
        <v>129</v>
      </c>
      <c r="M51" s="45"/>
      <c r="N51" s="47">
        <v>24407666.670000002</v>
      </c>
      <c r="O51" s="37">
        <f>SUM(O52:O53)</f>
        <v>1561</v>
      </c>
      <c r="P51" s="37">
        <f t="shared" ref="P51:Q51" si="12">SUM(P52:P53)</f>
        <v>0</v>
      </c>
      <c r="Q51" s="37">
        <f t="shared" si="12"/>
        <v>1561</v>
      </c>
      <c r="R51" s="5"/>
      <c r="S51" s="2"/>
    </row>
    <row r="52" spans="1:19" ht="60" customHeight="1" x14ac:dyDescent="0.25">
      <c r="A52" s="3"/>
      <c r="B52" s="81" t="s">
        <v>14</v>
      </c>
      <c r="C52" s="81"/>
      <c r="D52" s="81"/>
      <c r="E52" s="81"/>
      <c r="F52" s="81"/>
      <c r="G52" s="43" t="s">
        <v>170</v>
      </c>
      <c r="H52" s="33" t="s">
        <v>137</v>
      </c>
      <c r="I52" s="81" t="s">
        <v>50</v>
      </c>
      <c r="J52" s="81" t="s">
        <v>29</v>
      </c>
      <c r="K52" s="81" t="s">
        <v>10</v>
      </c>
      <c r="L52" s="81" t="s">
        <v>32</v>
      </c>
      <c r="M52" s="45"/>
      <c r="N52" s="47">
        <v>2440766.67</v>
      </c>
      <c r="O52" s="37">
        <v>1001</v>
      </c>
      <c r="P52" s="71"/>
      <c r="Q52" s="37">
        <f t="shared" ref="Q52" si="13">O52+P52</f>
        <v>1001</v>
      </c>
      <c r="R52" s="5"/>
      <c r="S52" s="2"/>
    </row>
    <row r="53" spans="1:19" ht="30.75" customHeight="1" x14ac:dyDescent="0.25">
      <c r="A53" s="3"/>
      <c r="B53" s="41" t="s">
        <v>139</v>
      </c>
      <c r="C53" s="41"/>
      <c r="D53" s="41"/>
      <c r="E53" s="41"/>
      <c r="F53" s="41"/>
      <c r="G53" s="43" t="s">
        <v>131</v>
      </c>
      <c r="H53" s="33" t="s">
        <v>137</v>
      </c>
      <c r="I53" s="41" t="s">
        <v>50</v>
      </c>
      <c r="J53" s="41" t="s">
        <v>29</v>
      </c>
      <c r="K53" s="41" t="s">
        <v>52</v>
      </c>
      <c r="L53" s="41" t="s">
        <v>32</v>
      </c>
      <c r="M53" s="45"/>
      <c r="N53" s="47">
        <v>2440766.67</v>
      </c>
      <c r="O53" s="37">
        <v>560</v>
      </c>
      <c r="P53" s="71"/>
      <c r="Q53" s="37">
        <f t="shared" si="1"/>
        <v>560</v>
      </c>
      <c r="R53" s="5"/>
      <c r="S53" s="2"/>
    </row>
    <row r="54" spans="1:19" ht="18.75" customHeight="1" x14ac:dyDescent="0.25">
      <c r="A54" s="3"/>
      <c r="B54" s="41" t="s">
        <v>139</v>
      </c>
      <c r="C54" s="41"/>
      <c r="D54" s="41"/>
      <c r="E54" s="41"/>
      <c r="F54" s="41"/>
      <c r="G54" s="43" t="s">
        <v>132</v>
      </c>
      <c r="H54" s="33" t="s">
        <v>137</v>
      </c>
      <c r="I54" s="41" t="s">
        <v>50</v>
      </c>
      <c r="J54" s="41" t="s">
        <v>29</v>
      </c>
      <c r="K54" s="41" t="s">
        <v>52</v>
      </c>
      <c r="L54" s="41" t="s">
        <v>138</v>
      </c>
      <c r="M54" s="45"/>
      <c r="N54" s="47">
        <v>2440766.67</v>
      </c>
      <c r="O54" s="37">
        <v>0</v>
      </c>
      <c r="P54" s="71"/>
      <c r="Q54" s="37">
        <f t="shared" si="1"/>
        <v>0</v>
      </c>
      <c r="R54" s="5"/>
      <c r="S54" s="2"/>
    </row>
    <row r="55" spans="1:19" ht="16.5" customHeight="1" x14ac:dyDescent="0.25">
      <c r="A55" s="3"/>
      <c r="B55" s="41" t="s">
        <v>13</v>
      </c>
      <c r="C55" s="41">
        <v>1</v>
      </c>
      <c r="D55" s="42">
        <v>500</v>
      </c>
      <c r="E55" s="42">
        <v>501</v>
      </c>
      <c r="F55" s="40" t="s">
        <v>10</v>
      </c>
      <c r="G55" s="43" t="s">
        <v>51</v>
      </c>
      <c r="H55" s="33" t="s">
        <v>137</v>
      </c>
      <c r="I55" s="41" t="s">
        <v>50</v>
      </c>
      <c r="J55" s="41" t="s">
        <v>42</v>
      </c>
      <c r="K55" s="41"/>
      <c r="L55" s="41"/>
      <c r="M55" s="45">
        <v>20141</v>
      </c>
      <c r="N55" s="47">
        <v>2440766.67</v>
      </c>
      <c r="O55" s="37">
        <f>O56+O58+O60</f>
        <v>2332.3064800000002</v>
      </c>
      <c r="P55" s="71">
        <f>P56+P58+P60</f>
        <v>60</v>
      </c>
      <c r="Q55" s="37">
        <f t="shared" si="1"/>
        <v>2392.3064800000002</v>
      </c>
      <c r="R55" s="5">
        <v>30100</v>
      </c>
      <c r="S55" s="2"/>
    </row>
    <row r="56" spans="1:19" ht="18" customHeight="1" x14ac:dyDescent="0.25">
      <c r="A56" s="3"/>
      <c r="B56" s="41" t="s">
        <v>12</v>
      </c>
      <c r="C56" s="41">
        <v>1</v>
      </c>
      <c r="D56" s="42">
        <v>500</v>
      </c>
      <c r="E56" s="42">
        <v>502</v>
      </c>
      <c r="F56" s="40" t="s">
        <v>5</v>
      </c>
      <c r="G56" s="43" t="s">
        <v>53</v>
      </c>
      <c r="H56" s="33" t="s">
        <v>137</v>
      </c>
      <c r="I56" s="41" t="s">
        <v>50</v>
      </c>
      <c r="J56" s="41" t="s">
        <v>42</v>
      </c>
      <c r="K56" s="41" t="s">
        <v>54</v>
      </c>
      <c r="L56" s="40"/>
      <c r="M56" s="45">
        <v>20124</v>
      </c>
      <c r="N56" s="47">
        <v>2749700</v>
      </c>
      <c r="O56" s="37">
        <f>O57</f>
        <v>540</v>
      </c>
      <c r="P56" s="71">
        <f>P57</f>
        <v>0</v>
      </c>
      <c r="Q56" s="37">
        <f t="shared" si="1"/>
        <v>540</v>
      </c>
      <c r="R56" s="5">
        <v>30100</v>
      </c>
      <c r="S56" s="2"/>
    </row>
    <row r="57" spans="1:19" ht="29.25" customHeight="1" x14ac:dyDescent="0.25">
      <c r="A57" s="3"/>
      <c r="B57" s="41" t="s">
        <v>11</v>
      </c>
      <c r="C57" s="41">
        <v>1</v>
      </c>
      <c r="D57" s="42">
        <v>500</v>
      </c>
      <c r="E57" s="42">
        <v>502</v>
      </c>
      <c r="F57" s="40" t="s">
        <v>5</v>
      </c>
      <c r="G57" s="43" t="s">
        <v>131</v>
      </c>
      <c r="H57" s="33" t="s">
        <v>137</v>
      </c>
      <c r="I57" s="41" t="s">
        <v>50</v>
      </c>
      <c r="J57" s="41" t="s">
        <v>42</v>
      </c>
      <c r="K57" s="41" t="s">
        <v>54</v>
      </c>
      <c r="L57" s="41">
        <v>244</v>
      </c>
      <c r="M57" s="45">
        <v>20124</v>
      </c>
      <c r="N57" s="47">
        <v>2749700</v>
      </c>
      <c r="O57" s="37">
        <v>540</v>
      </c>
      <c r="P57" s="71"/>
      <c r="Q57" s="37">
        <f t="shared" si="1"/>
        <v>540</v>
      </c>
      <c r="R57" s="5">
        <v>30100</v>
      </c>
      <c r="S57" s="2"/>
    </row>
    <row r="58" spans="1:19" ht="18" customHeight="1" x14ac:dyDescent="0.25">
      <c r="A58" s="3"/>
      <c r="B58" s="41" t="s">
        <v>9</v>
      </c>
      <c r="C58" s="90"/>
      <c r="D58" s="90"/>
      <c r="E58" s="90"/>
      <c r="F58" s="90"/>
      <c r="G58" s="43" t="s">
        <v>55</v>
      </c>
      <c r="H58" s="33" t="s">
        <v>137</v>
      </c>
      <c r="I58" s="41" t="s">
        <v>50</v>
      </c>
      <c r="J58" s="41" t="s">
        <v>42</v>
      </c>
      <c r="K58" s="41" t="s">
        <v>56</v>
      </c>
      <c r="L58" s="41" t="s">
        <v>129</v>
      </c>
      <c r="M58" s="45"/>
      <c r="N58" s="47">
        <v>30000</v>
      </c>
      <c r="O58" s="37">
        <f>O59</f>
        <v>200</v>
      </c>
      <c r="P58" s="71">
        <f>P59</f>
        <v>0</v>
      </c>
      <c r="Q58" s="37">
        <f t="shared" si="1"/>
        <v>200</v>
      </c>
      <c r="R58" s="5"/>
      <c r="S58" s="2"/>
    </row>
    <row r="59" spans="1:19" ht="29.25" customHeight="1" x14ac:dyDescent="0.25">
      <c r="A59" s="3"/>
      <c r="B59" s="41" t="s">
        <v>8</v>
      </c>
      <c r="C59" s="41">
        <v>1</v>
      </c>
      <c r="D59" s="42">
        <v>500</v>
      </c>
      <c r="E59" s="42">
        <v>502</v>
      </c>
      <c r="F59" s="40" t="s">
        <v>4</v>
      </c>
      <c r="G59" s="43" t="s">
        <v>131</v>
      </c>
      <c r="H59" s="33" t="s">
        <v>137</v>
      </c>
      <c r="I59" s="41" t="s">
        <v>50</v>
      </c>
      <c r="J59" s="41" t="s">
        <v>42</v>
      </c>
      <c r="K59" s="41" t="s">
        <v>56</v>
      </c>
      <c r="L59" s="41">
        <v>244</v>
      </c>
      <c r="M59" s="45">
        <v>30201</v>
      </c>
      <c r="N59" s="47">
        <v>30000</v>
      </c>
      <c r="O59" s="37">
        <v>200</v>
      </c>
      <c r="P59" s="71"/>
      <c r="Q59" s="37">
        <f t="shared" si="1"/>
        <v>200</v>
      </c>
      <c r="R59" s="5">
        <v>30100</v>
      </c>
      <c r="S59" s="2"/>
    </row>
    <row r="60" spans="1:19" ht="18" customHeight="1" x14ac:dyDescent="0.25">
      <c r="A60" s="3"/>
      <c r="B60" s="41" t="s">
        <v>7</v>
      </c>
      <c r="C60" s="90"/>
      <c r="D60" s="90"/>
      <c r="E60" s="90"/>
      <c r="F60" s="90"/>
      <c r="G60" s="43" t="s">
        <v>57</v>
      </c>
      <c r="H60" s="33" t="s">
        <v>137</v>
      </c>
      <c r="I60" s="41" t="s">
        <v>50</v>
      </c>
      <c r="J60" s="41" t="s">
        <v>42</v>
      </c>
      <c r="K60" s="41" t="s">
        <v>58</v>
      </c>
      <c r="L60" s="41" t="s">
        <v>129</v>
      </c>
      <c r="M60" s="45"/>
      <c r="N60" s="47">
        <v>30000</v>
      </c>
      <c r="O60" s="37">
        <f>O61</f>
        <v>1592.30648</v>
      </c>
      <c r="P60" s="71">
        <f>P61</f>
        <v>60</v>
      </c>
      <c r="Q60" s="37">
        <f t="shared" si="1"/>
        <v>1652.30648</v>
      </c>
      <c r="R60" s="5"/>
      <c r="S60" s="2"/>
    </row>
    <row r="61" spans="1:19" ht="29.25" customHeight="1" x14ac:dyDescent="0.25">
      <c r="A61" s="3"/>
      <c r="B61" s="44" t="s">
        <v>6</v>
      </c>
      <c r="C61" s="44">
        <v>1</v>
      </c>
      <c r="D61" s="48">
        <v>500</v>
      </c>
      <c r="E61" s="48">
        <v>502</v>
      </c>
      <c r="F61" s="49" t="s">
        <v>4</v>
      </c>
      <c r="G61" s="43" t="s">
        <v>131</v>
      </c>
      <c r="H61" s="33" t="s">
        <v>137</v>
      </c>
      <c r="I61" s="41" t="s">
        <v>50</v>
      </c>
      <c r="J61" s="41" t="s">
        <v>42</v>
      </c>
      <c r="K61" s="41" t="s">
        <v>58</v>
      </c>
      <c r="L61" s="41">
        <v>244</v>
      </c>
      <c r="M61" s="45">
        <v>30201</v>
      </c>
      <c r="N61" s="47">
        <v>30000</v>
      </c>
      <c r="O61" s="37">
        <v>1592.30648</v>
      </c>
      <c r="P61" s="71">
        <v>60</v>
      </c>
      <c r="Q61" s="37">
        <f t="shared" si="1"/>
        <v>1652.30648</v>
      </c>
      <c r="R61" s="5">
        <v>30100</v>
      </c>
      <c r="S61" s="2"/>
    </row>
    <row r="62" spans="1:19" ht="49.5" customHeight="1" x14ac:dyDescent="0.25">
      <c r="A62" s="3"/>
      <c r="B62" s="26" t="s">
        <v>59</v>
      </c>
      <c r="C62" s="92"/>
      <c r="D62" s="92"/>
      <c r="E62" s="92"/>
      <c r="F62" s="93"/>
      <c r="G62" s="28" t="s">
        <v>130</v>
      </c>
      <c r="H62" s="28" t="s">
        <v>137</v>
      </c>
      <c r="I62" s="26">
        <v>14</v>
      </c>
      <c r="J62" s="26" t="s">
        <v>129</v>
      </c>
      <c r="K62" s="26" t="s">
        <v>129</v>
      </c>
      <c r="L62" s="29" t="s">
        <v>129</v>
      </c>
      <c r="M62" s="30"/>
      <c r="N62" s="31">
        <v>246386200</v>
      </c>
      <c r="O62" s="25">
        <f>O63</f>
        <v>12339.37427</v>
      </c>
      <c r="P62" s="70">
        <f>P63</f>
        <v>3411.71</v>
      </c>
      <c r="Q62" s="25">
        <f t="shared" si="1"/>
        <v>15751.084269999999</v>
      </c>
      <c r="R62" s="4"/>
      <c r="S62" s="2"/>
    </row>
    <row r="63" spans="1:19" ht="19.5" customHeight="1" x14ac:dyDescent="0.25">
      <c r="A63" s="3"/>
      <c r="B63" s="32" t="s">
        <v>3</v>
      </c>
      <c r="C63" s="87"/>
      <c r="D63" s="87"/>
      <c r="E63" s="87"/>
      <c r="F63" s="88"/>
      <c r="G63" s="33" t="s">
        <v>60</v>
      </c>
      <c r="H63" s="33" t="s">
        <v>137</v>
      </c>
      <c r="I63" s="32">
        <v>14</v>
      </c>
      <c r="J63" s="32" t="s">
        <v>42</v>
      </c>
      <c r="K63" s="32" t="s">
        <v>129</v>
      </c>
      <c r="L63" s="34" t="s">
        <v>129</v>
      </c>
      <c r="M63" s="35"/>
      <c r="N63" s="36">
        <v>245586200</v>
      </c>
      <c r="O63" s="37">
        <f>O64</f>
        <v>12339.37427</v>
      </c>
      <c r="P63" s="71">
        <f>P64</f>
        <v>3411.71</v>
      </c>
      <c r="Q63" s="37">
        <f t="shared" si="1"/>
        <v>15751.084269999999</v>
      </c>
      <c r="R63" s="5"/>
      <c r="S63" s="2"/>
    </row>
    <row r="64" spans="1:19" ht="66" customHeight="1" x14ac:dyDescent="0.25">
      <c r="A64" s="3"/>
      <c r="B64" s="38" t="s">
        <v>2</v>
      </c>
      <c r="C64" s="90"/>
      <c r="D64" s="90"/>
      <c r="E64" s="90"/>
      <c r="F64" s="91"/>
      <c r="G64" s="39" t="s">
        <v>61</v>
      </c>
      <c r="H64" s="33" t="s">
        <v>137</v>
      </c>
      <c r="I64" s="38">
        <v>14</v>
      </c>
      <c r="J64" s="38" t="s">
        <v>42</v>
      </c>
      <c r="K64" s="38" t="s">
        <v>62</v>
      </c>
      <c r="L64" s="41" t="s">
        <v>63</v>
      </c>
      <c r="M64" s="35"/>
      <c r="N64" s="36">
        <v>156000000</v>
      </c>
      <c r="O64" s="37">
        <v>12339.37427</v>
      </c>
      <c r="P64" s="71">
        <v>3411.71</v>
      </c>
      <c r="Q64" s="37">
        <f t="shared" si="1"/>
        <v>15751.084269999999</v>
      </c>
      <c r="R64" s="5"/>
      <c r="S64" s="2"/>
    </row>
    <row r="65" spans="1:19" ht="19.5" customHeight="1" x14ac:dyDescent="0.25">
      <c r="A65" s="3"/>
      <c r="B65" s="20" t="s">
        <v>129</v>
      </c>
      <c r="C65" s="89"/>
      <c r="D65" s="89"/>
      <c r="E65" s="89"/>
      <c r="F65" s="89"/>
      <c r="G65" s="21" t="s">
        <v>144</v>
      </c>
      <c r="H65" s="21"/>
      <c r="I65" s="20" t="s">
        <v>129</v>
      </c>
      <c r="J65" s="20" t="s">
        <v>129</v>
      </c>
      <c r="K65" s="20" t="s">
        <v>129</v>
      </c>
      <c r="L65" s="22" t="s">
        <v>129</v>
      </c>
      <c r="M65" s="23"/>
      <c r="N65" s="24">
        <v>3122692660.9999995</v>
      </c>
      <c r="O65" s="25">
        <f>O66+O75</f>
        <v>5718.33392</v>
      </c>
      <c r="P65" s="25">
        <f t="shared" ref="P65:Q65" si="14">P66+P75</f>
        <v>3224.6062499999998</v>
      </c>
      <c r="Q65" s="25">
        <f t="shared" si="14"/>
        <v>8942.9401699999999</v>
      </c>
      <c r="R65" s="4"/>
      <c r="S65" s="2"/>
    </row>
    <row r="66" spans="1:19" ht="16.5" customHeight="1" x14ac:dyDescent="0.25">
      <c r="A66" s="3"/>
      <c r="B66" s="26" t="s">
        <v>118</v>
      </c>
      <c r="C66" s="27"/>
      <c r="D66" s="27"/>
      <c r="E66" s="27"/>
      <c r="F66" s="26"/>
      <c r="G66" s="28" t="s">
        <v>117</v>
      </c>
      <c r="H66" s="28" t="s">
        <v>137</v>
      </c>
      <c r="I66" s="26" t="s">
        <v>29</v>
      </c>
      <c r="J66" s="26" t="s">
        <v>129</v>
      </c>
      <c r="K66" s="26" t="s">
        <v>129</v>
      </c>
      <c r="L66" s="29" t="s">
        <v>129</v>
      </c>
      <c r="M66" s="30"/>
      <c r="N66" s="31">
        <v>487586481.38</v>
      </c>
      <c r="O66" s="25">
        <f>O68</f>
        <v>5678.58392</v>
      </c>
      <c r="P66" s="70">
        <f>P68</f>
        <v>3224.6062499999998</v>
      </c>
      <c r="Q66" s="25">
        <f t="shared" si="1"/>
        <v>8903.1901699999999</v>
      </c>
      <c r="R66" s="4"/>
      <c r="S66" s="2"/>
    </row>
    <row r="67" spans="1:19" ht="16.5" customHeight="1" x14ac:dyDescent="0.25">
      <c r="A67" s="3"/>
      <c r="B67" s="32" t="s">
        <v>116</v>
      </c>
      <c r="C67" s="87"/>
      <c r="D67" s="87"/>
      <c r="E67" s="87"/>
      <c r="F67" s="88"/>
      <c r="G67" s="33" t="s">
        <v>91</v>
      </c>
      <c r="H67" s="33" t="s">
        <v>137</v>
      </c>
      <c r="I67" s="32" t="s">
        <v>29</v>
      </c>
      <c r="J67" s="32">
        <v>13</v>
      </c>
      <c r="K67" s="32" t="s">
        <v>129</v>
      </c>
      <c r="L67" s="34" t="s">
        <v>129</v>
      </c>
      <c r="M67" s="35"/>
      <c r="N67" s="36">
        <v>238938551.38000003</v>
      </c>
      <c r="O67" s="37">
        <f>SUM(O69:O74)</f>
        <v>5678.58392</v>
      </c>
      <c r="P67" s="37">
        <f t="shared" ref="P67:Q67" si="15">SUM(P69:P74)</f>
        <v>3224.6062499999998</v>
      </c>
      <c r="Q67" s="37">
        <f t="shared" si="15"/>
        <v>8903.1901699999999</v>
      </c>
      <c r="R67" s="5"/>
      <c r="S67" s="2"/>
    </row>
    <row r="68" spans="1:19" ht="19.5" customHeight="1" x14ac:dyDescent="0.25">
      <c r="A68" s="3"/>
      <c r="B68" s="41" t="s">
        <v>114</v>
      </c>
      <c r="C68" s="41">
        <v>1</v>
      </c>
      <c r="D68" s="42">
        <v>100</v>
      </c>
      <c r="E68" s="42">
        <v>113</v>
      </c>
      <c r="F68" s="40" t="s">
        <v>88</v>
      </c>
      <c r="G68" s="43" t="s">
        <v>38</v>
      </c>
      <c r="H68" s="33" t="s">
        <v>137</v>
      </c>
      <c r="I68" s="32" t="s">
        <v>29</v>
      </c>
      <c r="J68" s="41">
        <v>13</v>
      </c>
      <c r="K68" s="41" t="s">
        <v>39</v>
      </c>
      <c r="L68" s="41"/>
      <c r="M68" s="45">
        <v>30201</v>
      </c>
      <c r="N68" s="47">
        <v>45408036.649999999</v>
      </c>
      <c r="O68" s="37">
        <f>SUM(O69:O74)</f>
        <v>5678.58392</v>
      </c>
      <c r="P68" s="37">
        <f t="shared" ref="P68:Q68" si="16">SUM(P69:P74)</f>
        <v>3224.6062499999998</v>
      </c>
      <c r="Q68" s="37">
        <f t="shared" si="16"/>
        <v>8903.1901699999999</v>
      </c>
      <c r="R68" s="5">
        <v>30100</v>
      </c>
      <c r="S68" s="2"/>
    </row>
    <row r="69" spans="1:19" ht="29.25" customHeight="1" x14ac:dyDescent="0.25">
      <c r="A69" s="3"/>
      <c r="B69" s="41" t="s">
        <v>112</v>
      </c>
      <c r="C69" s="41">
        <v>1</v>
      </c>
      <c r="D69" s="42">
        <v>100</v>
      </c>
      <c r="E69" s="42">
        <v>113</v>
      </c>
      <c r="F69" s="40" t="s">
        <v>88</v>
      </c>
      <c r="G69" s="43" t="s">
        <v>1</v>
      </c>
      <c r="H69" s="33" t="s">
        <v>137</v>
      </c>
      <c r="I69" s="32" t="s">
        <v>29</v>
      </c>
      <c r="J69" s="41">
        <v>13</v>
      </c>
      <c r="K69" s="41" t="s">
        <v>39</v>
      </c>
      <c r="L69" s="41" t="s">
        <v>41</v>
      </c>
      <c r="M69" s="45">
        <v>30201</v>
      </c>
      <c r="N69" s="47">
        <v>45408036.649999999</v>
      </c>
      <c r="O69" s="37">
        <v>3831.4</v>
      </c>
      <c r="P69" s="71">
        <v>2339.8374100000001</v>
      </c>
      <c r="Q69" s="37">
        <f t="shared" si="1"/>
        <v>6171.2374099999997</v>
      </c>
      <c r="R69" s="5">
        <v>30100</v>
      </c>
      <c r="S69" s="2"/>
    </row>
    <row r="70" spans="1:19" ht="29.25" customHeight="1" x14ac:dyDescent="0.25">
      <c r="A70" s="3"/>
      <c r="B70" s="41" t="s">
        <v>141</v>
      </c>
      <c r="C70" s="41">
        <v>1</v>
      </c>
      <c r="D70" s="42">
        <v>100</v>
      </c>
      <c r="E70" s="42">
        <v>113</v>
      </c>
      <c r="F70" s="40" t="s">
        <v>88</v>
      </c>
      <c r="G70" s="43" t="s">
        <v>0</v>
      </c>
      <c r="H70" s="33" t="s">
        <v>137</v>
      </c>
      <c r="I70" s="32" t="s">
        <v>29</v>
      </c>
      <c r="J70" s="41">
        <v>13</v>
      </c>
      <c r="K70" s="41" t="s">
        <v>39</v>
      </c>
      <c r="L70" s="41">
        <v>112</v>
      </c>
      <c r="M70" s="45">
        <v>30201</v>
      </c>
      <c r="N70" s="47">
        <v>1575000</v>
      </c>
      <c r="O70" s="37">
        <v>25.599460000000001</v>
      </c>
      <c r="P70" s="71"/>
      <c r="Q70" s="37">
        <f t="shared" si="1"/>
        <v>25.599460000000001</v>
      </c>
      <c r="R70" s="5">
        <v>30100</v>
      </c>
      <c r="S70" s="2"/>
    </row>
    <row r="71" spans="1:19" ht="29.25" customHeight="1" x14ac:dyDescent="0.25">
      <c r="A71" s="3"/>
      <c r="B71" s="76" t="s">
        <v>142</v>
      </c>
      <c r="C71" s="76">
        <v>1</v>
      </c>
      <c r="D71" s="42">
        <v>100</v>
      </c>
      <c r="E71" s="42">
        <v>113</v>
      </c>
      <c r="F71" s="40" t="s">
        <v>88</v>
      </c>
      <c r="G71" s="43" t="s">
        <v>133</v>
      </c>
      <c r="H71" s="33" t="s">
        <v>137</v>
      </c>
      <c r="I71" s="77" t="s">
        <v>29</v>
      </c>
      <c r="J71" s="76">
        <v>13</v>
      </c>
      <c r="K71" s="76" t="s">
        <v>39</v>
      </c>
      <c r="L71" s="76" t="s">
        <v>163</v>
      </c>
      <c r="M71" s="45">
        <v>30201</v>
      </c>
      <c r="N71" s="47">
        <v>9353337.2699999996</v>
      </c>
      <c r="O71" s="37">
        <v>5</v>
      </c>
      <c r="P71" s="71"/>
      <c r="Q71" s="37">
        <f t="shared" ref="Q71" si="17">O71+P71</f>
        <v>5</v>
      </c>
      <c r="R71" s="5">
        <v>30100</v>
      </c>
      <c r="S71" s="2"/>
    </row>
    <row r="72" spans="1:19" ht="29.25" customHeight="1" x14ac:dyDescent="0.25">
      <c r="A72" s="3"/>
      <c r="B72" s="41" t="s">
        <v>143</v>
      </c>
      <c r="C72" s="41">
        <v>1</v>
      </c>
      <c r="D72" s="42">
        <v>100</v>
      </c>
      <c r="E72" s="42">
        <v>113</v>
      </c>
      <c r="F72" s="40" t="s">
        <v>88</v>
      </c>
      <c r="G72" s="43" t="s">
        <v>131</v>
      </c>
      <c r="H72" s="33" t="s">
        <v>137</v>
      </c>
      <c r="I72" s="32" t="s">
        <v>29</v>
      </c>
      <c r="J72" s="41">
        <v>13</v>
      </c>
      <c r="K72" s="41" t="s">
        <v>39</v>
      </c>
      <c r="L72" s="41">
        <v>244</v>
      </c>
      <c r="M72" s="45">
        <v>30201</v>
      </c>
      <c r="N72" s="47">
        <v>9353337.2699999996</v>
      </c>
      <c r="O72" s="37">
        <v>1805.29</v>
      </c>
      <c r="P72" s="71">
        <v>877.26883999999995</v>
      </c>
      <c r="Q72" s="37">
        <f t="shared" si="1"/>
        <v>2682.5588399999997</v>
      </c>
      <c r="R72" s="5">
        <v>30100</v>
      </c>
      <c r="S72" s="2"/>
    </row>
    <row r="73" spans="1:19" ht="16.5" customHeight="1" x14ac:dyDescent="0.25">
      <c r="A73" s="3"/>
      <c r="B73" s="46" t="s">
        <v>164</v>
      </c>
      <c r="C73" s="46">
        <v>1</v>
      </c>
      <c r="D73" s="52">
        <v>100</v>
      </c>
      <c r="E73" s="52">
        <v>113</v>
      </c>
      <c r="F73" s="34" t="s">
        <v>88</v>
      </c>
      <c r="G73" s="53" t="s">
        <v>132</v>
      </c>
      <c r="H73" s="33" t="s">
        <v>137</v>
      </c>
      <c r="I73" s="32" t="s">
        <v>29</v>
      </c>
      <c r="J73" s="46">
        <v>13</v>
      </c>
      <c r="K73" s="46" t="s">
        <v>39</v>
      </c>
      <c r="L73" s="46">
        <v>852</v>
      </c>
      <c r="M73" s="54">
        <v>30201</v>
      </c>
      <c r="N73" s="55">
        <v>500000</v>
      </c>
      <c r="O73" s="56">
        <v>8.2944600000000008</v>
      </c>
      <c r="P73" s="72">
        <v>-1</v>
      </c>
      <c r="Q73" s="37">
        <f t="shared" si="1"/>
        <v>7.2944600000000008</v>
      </c>
      <c r="R73" s="5">
        <v>30100</v>
      </c>
      <c r="S73" s="2"/>
    </row>
    <row r="74" spans="1:19" ht="16.5" customHeight="1" x14ac:dyDescent="0.25">
      <c r="A74" s="3"/>
      <c r="B74" s="78" t="s">
        <v>169</v>
      </c>
      <c r="C74" s="78">
        <v>1</v>
      </c>
      <c r="D74" s="52">
        <v>100</v>
      </c>
      <c r="E74" s="52">
        <v>113</v>
      </c>
      <c r="F74" s="34" t="s">
        <v>88</v>
      </c>
      <c r="G74" s="53" t="s">
        <v>167</v>
      </c>
      <c r="H74" s="33" t="s">
        <v>137</v>
      </c>
      <c r="I74" s="79" t="s">
        <v>29</v>
      </c>
      <c r="J74" s="78">
        <v>13</v>
      </c>
      <c r="K74" s="78" t="s">
        <v>39</v>
      </c>
      <c r="L74" s="78" t="s">
        <v>168</v>
      </c>
      <c r="M74" s="54">
        <v>30201</v>
      </c>
      <c r="N74" s="55">
        <v>500000</v>
      </c>
      <c r="O74" s="56">
        <v>3</v>
      </c>
      <c r="P74" s="72">
        <v>8.5</v>
      </c>
      <c r="Q74" s="37">
        <f t="shared" ref="Q74" si="18">O74+P74</f>
        <v>11.5</v>
      </c>
      <c r="R74" s="5">
        <v>30100</v>
      </c>
      <c r="S74" s="2"/>
    </row>
    <row r="75" spans="1:19" ht="16.5" customHeight="1" x14ac:dyDescent="0.25">
      <c r="A75" s="3"/>
      <c r="B75" s="85" t="s">
        <v>171</v>
      </c>
      <c r="C75" s="84"/>
      <c r="D75" s="84"/>
      <c r="E75" s="84"/>
      <c r="F75" s="85"/>
      <c r="G75" s="28" t="s">
        <v>172</v>
      </c>
      <c r="H75" s="28" t="s">
        <v>137</v>
      </c>
      <c r="I75" s="85" t="s">
        <v>173</v>
      </c>
      <c r="J75" s="85" t="s">
        <v>129</v>
      </c>
      <c r="K75" s="85" t="s">
        <v>129</v>
      </c>
      <c r="L75" s="29" t="s">
        <v>129</v>
      </c>
      <c r="M75" s="30"/>
      <c r="N75" s="31">
        <v>487586481.38</v>
      </c>
      <c r="O75" s="25">
        <f>O76</f>
        <v>39.75</v>
      </c>
      <c r="P75" s="25">
        <f t="shared" ref="P75:Q76" si="19">P76</f>
        <v>0</v>
      </c>
      <c r="Q75" s="25">
        <f t="shared" si="19"/>
        <v>39.75</v>
      </c>
      <c r="R75" s="4"/>
      <c r="S75" s="2"/>
    </row>
    <row r="76" spans="1:19" ht="19.5" customHeight="1" x14ac:dyDescent="0.25">
      <c r="A76" s="3"/>
      <c r="B76" s="83" t="s">
        <v>85</v>
      </c>
      <c r="C76" s="83">
        <v>1</v>
      </c>
      <c r="D76" s="42">
        <v>100</v>
      </c>
      <c r="E76" s="42">
        <v>113</v>
      </c>
      <c r="F76" s="40" t="s">
        <v>88</v>
      </c>
      <c r="G76" s="43" t="s">
        <v>174</v>
      </c>
      <c r="H76" s="33" t="s">
        <v>137</v>
      </c>
      <c r="I76" s="82" t="s">
        <v>173</v>
      </c>
      <c r="J76" s="83" t="s">
        <v>173</v>
      </c>
      <c r="K76" s="83"/>
      <c r="L76" s="83"/>
      <c r="M76" s="45">
        <v>30201</v>
      </c>
      <c r="N76" s="47">
        <v>45408036.649999999</v>
      </c>
      <c r="O76" s="37">
        <f>O77</f>
        <v>39.75</v>
      </c>
      <c r="P76" s="37">
        <f t="shared" si="19"/>
        <v>0</v>
      </c>
      <c r="Q76" s="37">
        <f t="shared" si="19"/>
        <v>39.75</v>
      </c>
      <c r="R76" s="5">
        <v>30100</v>
      </c>
      <c r="S76" s="2"/>
    </row>
    <row r="77" spans="1:19" ht="29.25" customHeight="1" x14ac:dyDescent="0.25">
      <c r="A77" s="3"/>
      <c r="B77" s="83" t="s">
        <v>83</v>
      </c>
      <c r="C77" s="83">
        <v>1</v>
      </c>
      <c r="D77" s="42">
        <v>100</v>
      </c>
      <c r="E77" s="42">
        <v>113</v>
      </c>
      <c r="F77" s="40" t="s">
        <v>88</v>
      </c>
      <c r="G77" s="43" t="s">
        <v>131</v>
      </c>
      <c r="H77" s="33" t="s">
        <v>137</v>
      </c>
      <c r="I77" s="82" t="s">
        <v>173</v>
      </c>
      <c r="J77" s="83" t="s">
        <v>173</v>
      </c>
      <c r="K77" s="83" t="s">
        <v>175</v>
      </c>
      <c r="L77" s="83" t="s">
        <v>32</v>
      </c>
      <c r="M77" s="45">
        <v>30201</v>
      </c>
      <c r="N77" s="47">
        <v>45408036.649999999</v>
      </c>
      <c r="O77" s="37">
        <v>39.75</v>
      </c>
      <c r="P77" s="71"/>
      <c r="Q77" s="37">
        <f t="shared" ref="Q77" si="20">O77+P77</f>
        <v>39.75</v>
      </c>
      <c r="R77" s="5">
        <v>30100</v>
      </c>
      <c r="S77" s="2"/>
    </row>
    <row r="78" spans="1:19" ht="33" customHeight="1" x14ac:dyDescent="0.25">
      <c r="B78" s="57"/>
      <c r="C78" s="57"/>
      <c r="D78" s="57"/>
      <c r="E78" s="57"/>
      <c r="F78" s="57"/>
      <c r="G78" s="58" t="s">
        <v>165</v>
      </c>
      <c r="H78" s="59"/>
      <c r="I78" s="59"/>
      <c r="J78" s="59"/>
      <c r="K78" s="59"/>
      <c r="L78" s="59"/>
      <c r="M78" s="59"/>
      <c r="N78" s="59"/>
      <c r="O78" s="60">
        <f>O65+O11</f>
        <v>31131.108920000002</v>
      </c>
      <c r="P78" s="73">
        <f>P65+P11</f>
        <v>6953.5219999999999</v>
      </c>
      <c r="Q78" s="25">
        <f t="shared" si="1"/>
        <v>38084.630920000003</v>
      </c>
    </row>
  </sheetData>
  <mergeCells count="59">
    <mergeCell ref="C17:F17"/>
    <mergeCell ref="C35:F35"/>
    <mergeCell ref="C28:F28"/>
    <mergeCell ref="C25:F25"/>
    <mergeCell ref="C24:F24"/>
    <mergeCell ref="C27:F27"/>
    <mergeCell ref="M2:N2"/>
    <mergeCell ref="L8:L9"/>
    <mergeCell ref="K2:L2"/>
    <mergeCell ref="M4:N4"/>
    <mergeCell ref="K8:K9"/>
    <mergeCell ref="K1:L1"/>
    <mergeCell ref="I8:I9"/>
    <mergeCell ref="H8:H9"/>
    <mergeCell ref="F8:F9"/>
    <mergeCell ref="J8:J9"/>
    <mergeCell ref="B6:Q6"/>
    <mergeCell ref="F2:G2"/>
    <mergeCell ref="I4:J4"/>
    <mergeCell ref="G8:G9"/>
    <mergeCell ref="I1:J1"/>
    <mergeCell ref="D2:E2"/>
    <mergeCell ref="I2:J2"/>
    <mergeCell ref="M1:N1"/>
    <mergeCell ref="O8:Q8"/>
    <mergeCell ref="K4:L4"/>
    <mergeCell ref="B1:C1"/>
    <mergeCell ref="C44:F44"/>
    <mergeCell ref="C16:F16"/>
    <mergeCell ref="C14:F14"/>
    <mergeCell ref="D1:E1"/>
    <mergeCell ref="F1:G1"/>
    <mergeCell ref="C8:C9"/>
    <mergeCell ref="D4:E4"/>
    <mergeCell ref="F4:G4"/>
    <mergeCell ref="B2:C2"/>
    <mergeCell ref="B4:C4"/>
    <mergeCell ref="B8:B9"/>
    <mergeCell ref="C41:F41"/>
    <mergeCell ref="C30:F30"/>
    <mergeCell ref="C38:F38"/>
    <mergeCell ref="C34:F34"/>
    <mergeCell ref="C13:F13"/>
    <mergeCell ref="O4:P4"/>
    <mergeCell ref="C67:F67"/>
    <mergeCell ref="C11:F11"/>
    <mergeCell ref="C43:F43"/>
    <mergeCell ref="C50:F50"/>
    <mergeCell ref="C47:F47"/>
    <mergeCell ref="C39:F39"/>
    <mergeCell ref="C36:F36"/>
    <mergeCell ref="C65:F65"/>
    <mergeCell ref="C64:F64"/>
    <mergeCell ref="C63:F63"/>
    <mergeCell ref="C60:F60"/>
    <mergeCell ref="C62:F62"/>
    <mergeCell ref="C48:F48"/>
    <mergeCell ref="C51:F51"/>
    <mergeCell ref="C58:F58"/>
  </mergeCells>
  <phoneticPr fontId="0" type="noConversion"/>
  <pageMargins left="0.39370078740157483" right="0.39370078740157483" top="0.78740157480314965" bottom="0.78740157480314965" header="0" footer="0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№13</vt:lpstr>
      <vt:lpstr>'Приложение №13'!Заголовки_для_печати</vt:lpstr>
      <vt:lpstr>'Приложение №13'!Область_печати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2015-07-23T10:46:20Z</cp:lastPrinted>
  <dcterms:created xsi:type="dcterms:W3CDTF">2014-11-07T07:56:37Z</dcterms:created>
  <dcterms:modified xsi:type="dcterms:W3CDTF">2015-10-08T11:39:50Z</dcterms:modified>
</cp:coreProperties>
</file>